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8" windowWidth="14808" windowHeight="7956" tabRatio="642" activeTab="2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24519"/>
</workbook>
</file>

<file path=xl/calcChain.xml><?xml version="1.0" encoding="utf-8"?>
<calcChain xmlns="http://schemas.openxmlformats.org/spreadsheetml/2006/main">
  <c r="C25" i="6"/>
  <c r="C21"/>
  <c r="H22" i="4"/>
  <c r="C36" i="8"/>
  <c r="C25" i="7"/>
  <c r="C40" i="4"/>
  <c r="C24"/>
  <c r="C22" i="5"/>
  <c r="C22" i="3"/>
  <c r="C25" i="2"/>
  <c r="C30"/>
  <c r="C35" i="1"/>
  <c r="C62" i="10"/>
  <c r="C24"/>
  <c r="C59" i="9"/>
  <c r="C54"/>
  <c r="C55" s="1"/>
  <c r="C60" s="1"/>
  <c r="C20"/>
  <c r="C56" i="8"/>
  <c r="C57" i="7"/>
  <c r="C23"/>
  <c r="C60" i="6"/>
  <c r="C53"/>
  <c r="C61" s="1"/>
  <c r="C67" i="4"/>
  <c r="C63"/>
  <c r="C68" s="1"/>
  <c r="C56" i="5"/>
  <c r="C20"/>
  <c r="C58" i="3"/>
  <c r="C68" i="2"/>
  <c r="C63"/>
  <c r="C28"/>
  <c r="C57" i="1"/>
  <c r="C52"/>
  <c r="C22"/>
  <c r="E22"/>
  <c r="F22"/>
  <c r="G22"/>
  <c r="H22"/>
  <c r="I22"/>
  <c r="J22"/>
  <c r="K22"/>
  <c r="L22"/>
  <c r="M22"/>
  <c r="N22"/>
  <c r="O22"/>
  <c r="O24" i="10"/>
  <c r="N24"/>
  <c r="M24"/>
  <c r="L24"/>
  <c r="K24"/>
  <c r="J24"/>
  <c r="I24"/>
  <c r="H24"/>
  <c r="G24"/>
  <c r="F24"/>
  <c r="E24"/>
  <c r="H21" i="8"/>
  <c r="H23" i="7"/>
  <c r="F25" i="6"/>
  <c r="G25"/>
  <c r="H25"/>
  <c r="I25"/>
  <c r="J25"/>
  <c r="K25"/>
  <c r="L25"/>
  <c r="M25"/>
  <c r="N25"/>
  <c r="O25"/>
  <c r="E25"/>
  <c r="H62" i="4"/>
  <c r="C53" i="1" l="1"/>
  <c r="C58" s="1"/>
  <c r="C56" i="10"/>
  <c r="C63" s="1"/>
  <c r="C51" i="8"/>
  <c r="C52" s="1"/>
  <c r="C57" s="1"/>
  <c r="C52" i="7"/>
  <c r="C53" s="1"/>
  <c r="C58" s="1"/>
  <c r="C49" i="5"/>
  <c r="C50" s="1"/>
  <c r="C57" s="1"/>
  <c r="C54" i="3"/>
  <c r="C59" s="1"/>
  <c r="C64" i="2"/>
  <c r="C69" s="1"/>
  <c r="H63" i="4"/>
  <c r="E28" i="2"/>
  <c r="F28"/>
  <c r="G28"/>
  <c r="H28"/>
  <c r="I28"/>
  <c r="J28"/>
  <c r="K28"/>
  <c r="L28"/>
  <c r="M28"/>
  <c r="N28"/>
  <c r="O28"/>
  <c r="E23" i="7"/>
  <c r="E21" i="8"/>
  <c r="F21"/>
  <c r="G21"/>
  <c r="I21"/>
  <c r="J21"/>
  <c r="K21"/>
  <c r="L21"/>
  <c r="M21"/>
  <c r="N21"/>
  <c r="O21"/>
  <c r="F20" i="9"/>
  <c r="G20"/>
  <c r="H20"/>
  <c r="I20"/>
  <c r="J20"/>
  <c r="K20"/>
  <c r="L20"/>
  <c r="M20"/>
  <c r="N20"/>
  <c r="O20"/>
  <c r="E20"/>
  <c r="F23" i="7"/>
  <c r="G23"/>
  <c r="I23"/>
  <c r="J23"/>
  <c r="K23"/>
  <c r="L23"/>
  <c r="M23"/>
  <c r="N23"/>
  <c r="O23"/>
  <c r="F20" i="5"/>
  <c r="G20"/>
  <c r="H20"/>
  <c r="I20"/>
  <c r="J20"/>
  <c r="K20"/>
  <c r="L20"/>
  <c r="M20"/>
  <c r="N20"/>
  <c r="O20"/>
  <c r="E20"/>
  <c r="F20" i="3"/>
  <c r="G20"/>
  <c r="H20"/>
  <c r="I20"/>
  <c r="J20"/>
  <c r="K20"/>
  <c r="L20"/>
  <c r="M20"/>
  <c r="N20"/>
  <c r="O20"/>
  <c r="E20"/>
  <c r="F62" i="10" l="1"/>
  <c r="G62"/>
  <c r="H62"/>
  <c r="L62"/>
  <c r="M62"/>
  <c r="O62"/>
  <c r="E62"/>
  <c r="F59" i="9"/>
  <c r="G59"/>
  <c r="H59"/>
  <c r="I59"/>
  <c r="J59"/>
  <c r="K59"/>
  <c r="L59"/>
  <c r="M59"/>
  <c r="N59"/>
  <c r="O59"/>
  <c r="E59"/>
  <c r="F56" i="8" l="1"/>
  <c r="G56"/>
  <c r="H56"/>
  <c r="I56"/>
  <c r="J56"/>
  <c r="K56"/>
  <c r="L56"/>
  <c r="M56"/>
  <c r="N56"/>
  <c r="O56"/>
  <c r="E56"/>
  <c r="F57" i="7"/>
  <c r="G57"/>
  <c r="H57"/>
  <c r="I57"/>
  <c r="J57"/>
  <c r="K57"/>
  <c r="L57"/>
  <c r="M57"/>
  <c r="N57"/>
  <c r="O57"/>
  <c r="E57"/>
  <c r="F60" i="6"/>
  <c r="G60"/>
  <c r="H60"/>
  <c r="I60"/>
  <c r="J60"/>
  <c r="K60"/>
  <c r="L60"/>
  <c r="M60"/>
  <c r="N60"/>
  <c r="O60"/>
  <c r="E60"/>
  <c r="I22" i="4" l="1"/>
  <c r="J22"/>
  <c r="K22"/>
  <c r="L22"/>
  <c r="M22"/>
  <c r="N22"/>
  <c r="O22"/>
  <c r="F56" i="5"/>
  <c r="G56"/>
  <c r="H56"/>
  <c r="I56"/>
  <c r="J56"/>
  <c r="K56"/>
  <c r="L56"/>
  <c r="M56"/>
  <c r="N56"/>
  <c r="O56"/>
  <c r="E56"/>
  <c r="F67" i="4"/>
  <c r="G67"/>
  <c r="H67"/>
  <c r="I67"/>
  <c r="J67"/>
  <c r="K67"/>
  <c r="L67"/>
  <c r="M67"/>
  <c r="N67"/>
  <c r="O67"/>
  <c r="E67"/>
  <c r="F58" i="3"/>
  <c r="G58"/>
  <c r="H58"/>
  <c r="I58"/>
  <c r="J58"/>
  <c r="K58"/>
  <c r="L58"/>
  <c r="M58"/>
  <c r="N58"/>
  <c r="O58"/>
  <c r="E58"/>
  <c r="F68" i="2"/>
  <c r="G68"/>
  <c r="H68"/>
  <c r="I68"/>
  <c r="J68"/>
  <c r="K68"/>
  <c r="L68"/>
  <c r="M68"/>
  <c r="N68"/>
  <c r="O68"/>
  <c r="E68"/>
  <c r="H57" i="1"/>
  <c r="I57"/>
  <c r="J57"/>
  <c r="K57"/>
  <c r="L57"/>
  <c r="M57"/>
  <c r="N57"/>
  <c r="O57"/>
  <c r="G57"/>
  <c r="F57"/>
  <c r="H51" i="8" l="1"/>
  <c r="H57" l="1"/>
  <c r="H52"/>
  <c r="F53" i="3"/>
  <c r="F54" s="1"/>
  <c r="G54"/>
  <c r="H53"/>
  <c r="H54" s="1"/>
  <c r="I53"/>
  <c r="J53"/>
  <c r="J54" s="1"/>
  <c r="K53"/>
  <c r="K54" s="1"/>
  <c r="L53"/>
  <c r="L54" s="1"/>
  <c r="M53"/>
  <c r="M54" s="1"/>
  <c r="N53"/>
  <c r="N54" s="1"/>
  <c r="O53"/>
  <c r="O54" s="1"/>
  <c r="E53"/>
  <c r="E54" s="1"/>
  <c r="M59"/>
  <c r="F55" i="10"/>
  <c r="H55"/>
  <c r="I55"/>
  <c r="J55"/>
  <c r="K55"/>
  <c r="L55"/>
  <c r="M55"/>
  <c r="N55"/>
  <c r="O55"/>
  <c r="E55"/>
  <c r="F54" i="9"/>
  <c r="G54"/>
  <c r="G55" s="1"/>
  <c r="H54"/>
  <c r="H55" s="1"/>
  <c r="I54"/>
  <c r="I55" s="1"/>
  <c r="J54"/>
  <c r="J55" s="1"/>
  <c r="K54"/>
  <c r="K55" s="1"/>
  <c r="L54"/>
  <c r="L55" s="1"/>
  <c r="M54"/>
  <c r="M55" s="1"/>
  <c r="N54"/>
  <c r="N55" s="1"/>
  <c r="O54"/>
  <c r="O55" s="1"/>
  <c r="E54"/>
  <c r="E55" s="1"/>
  <c r="K60"/>
  <c r="N60"/>
  <c r="F51" i="8"/>
  <c r="F52" s="1"/>
  <c r="G51"/>
  <c r="I51"/>
  <c r="J51"/>
  <c r="J52" s="1"/>
  <c r="K51"/>
  <c r="K52" s="1"/>
  <c r="L51"/>
  <c r="M51"/>
  <c r="N51"/>
  <c r="N52" s="1"/>
  <c r="O51"/>
  <c r="O52" s="1"/>
  <c r="E51"/>
  <c r="F52" i="7"/>
  <c r="F53" s="1"/>
  <c r="G52"/>
  <c r="H52"/>
  <c r="I52"/>
  <c r="J52"/>
  <c r="J53" s="1"/>
  <c r="K52"/>
  <c r="L52"/>
  <c r="M52"/>
  <c r="N52"/>
  <c r="N53" s="1"/>
  <c r="O52"/>
  <c r="E52"/>
  <c r="E53" s="1"/>
  <c r="F52" i="6"/>
  <c r="G53"/>
  <c r="H52"/>
  <c r="H53" s="1"/>
  <c r="I52"/>
  <c r="I53" s="1"/>
  <c r="J52"/>
  <c r="J53" s="1"/>
  <c r="K52"/>
  <c r="K53" s="1"/>
  <c r="L52"/>
  <c r="L53" s="1"/>
  <c r="M52"/>
  <c r="M53" s="1"/>
  <c r="N52"/>
  <c r="O52"/>
  <c r="O53" s="1"/>
  <c r="E52"/>
  <c r="E53" s="1"/>
  <c r="G61"/>
  <c r="I61"/>
  <c r="K61"/>
  <c r="M61"/>
  <c r="O61"/>
  <c r="F62" i="4"/>
  <c r="H68"/>
  <c r="I62"/>
  <c r="J62"/>
  <c r="K62"/>
  <c r="L62"/>
  <c r="M62"/>
  <c r="N62"/>
  <c r="O62"/>
  <c r="E62"/>
  <c r="F49" i="5"/>
  <c r="F50" s="1"/>
  <c r="G49"/>
  <c r="G50" s="1"/>
  <c r="H49"/>
  <c r="H50" s="1"/>
  <c r="I49"/>
  <c r="J49"/>
  <c r="J50" s="1"/>
  <c r="K49"/>
  <c r="K50" s="1"/>
  <c r="L49"/>
  <c r="L50" s="1"/>
  <c r="M49"/>
  <c r="N49"/>
  <c r="N50" s="1"/>
  <c r="O49"/>
  <c r="O50" s="1"/>
  <c r="E49"/>
  <c r="E50" s="1"/>
  <c r="F57"/>
  <c r="L57"/>
  <c r="N57"/>
  <c r="E57"/>
  <c r="F63" i="2"/>
  <c r="G63"/>
  <c r="H63"/>
  <c r="I63"/>
  <c r="J63"/>
  <c r="K63"/>
  <c r="L63"/>
  <c r="M63"/>
  <c r="N63"/>
  <c r="O63"/>
  <c r="E52" i="1"/>
  <c r="F52"/>
  <c r="G52"/>
  <c r="H52"/>
  <c r="I52"/>
  <c r="J52"/>
  <c r="K52"/>
  <c r="L52"/>
  <c r="M52"/>
  <c r="N52"/>
  <c r="O52"/>
  <c r="H57" i="5" l="1"/>
  <c r="N59" i="3"/>
  <c r="F59"/>
  <c r="K59"/>
  <c r="M58" i="1"/>
  <c r="M53"/>
  <c r="E58"/>
  <c r="E53"/>
  <c r="I64" i="2"/>
  <c r="I69"/>
  <c r="I57" i="5"/>
  <c r="I50"/>
  <c r="E68" i="4"/>
  <c r="E63"/>
  <c r="L68"/>
  <c r="L63"/>
  <c r="L58" i="7"/>
  <c r="L53"/>
  <c r="H58"/>
  <c r="H53"/>
  <c r="L58" i="1"/>
  <c r="L53"/>
  <c r="H58"/>
  <c r="H53"/>
  <c r="E69" i="2"/>
  <c r="L69"/>
  <c r="L64"/>
  <c r="H69"/>
  <c r="H64"/>
  <c r="O68" i="4"/>
  <c r="O63"/>
  <c r="K68"/>
  <c r="K63"/>
  <c r="G68"/>
  <c r="G63"/>
  <c r="O58" i="7"/>
  <c r="O53"/>
  <c r="K58"/>
  <c r="K53"/>
  <c r="G58"/>
  <c r="G53"/>
  <c r="O60" i="9"/>
  <c r="I60"/>
  <c r="F60"/>
  <c r="F55"/>
  <c r="O59" i="3"/>
  <c r="G59"/>
  <c r="I59"/>
  <c r="I54"/>
  <c r="I58" i="1"/>
  <c r="I53"/>
  <c r="M64" i="2"/>
  <c r="M69"/>
  <c r="M57" i="5"/>
  <c r="M50"/>
  <c r="O58" i="1"/>
  <c r="O53"/>
  <c r="K58"/>
  <c r="K53"/>
  <c r="G58"/>
  <c r="G53"/>
  <c r="O69" i="2"/>
  <c r="O64"/>
  <c r="K64"/>
  <c r="K69"/>
  <c r="G69"/>
  <c r="G64"/>
  <c r="N68" i="4"/>
  <c r="N63"/>
  <c r="J68"/>
  <c r="J63"/>
  <c r="F68"/>
  <c r="F63"/>
  <c r="N61" i="6"/>
  <c r="N53"/>
  <c r="F61"/>
  <c r="F53"/>
  <c r="M57" i="8"/>
  <c r="M52"/>
  <c r="I57"/>
  <c r="I52"/>
  <c r="G60" i="9"/>
  <c r="N58" i="1"/>
  <c r="N53"/>
  <c r="J58"/>
  <c r="J53"/>
  <c r="F58"/>
  <c r="F53"/>
  <c r="N69" i="2"/>
  <c r="N64"/>
  <c r="J64"/>
  <c r="J69"/>
  <c r="F69"/>
  <c r="F64"/>
  <c r="M68" i="4"/>
  <c r="M63"/>
  <c r="I68"/>
  <c r="I63"/>
  <c r="E58" i="7"/>
  <c r="M58"/>
  <c r="M53"/>
  <c r="I58"/>
  <c r="I53"/>
  <c r="E57" i="8"/>
  <c r="E52"/>
  <c r="L57"/>
  <c r="L52"/>
  <c r="G57"/>
  <c r="G52"/>
  <c r="M60" i="9"/>
  <c r="L63" i="10"/>
  <c r="L56"/>
  <c r="K63"/>
  <c r="K56"/>
  <c r="G63"/>
  <c r="G56"/>
  <c r="E63"/>
  <c r="E56"/>
  <c r="N63"/>
  <c r="N56"/>
  <c r="J63"/>
  <c r="J56"/>
  <c r="F63"/>
  <c r="F56"/>
  <c r="H63"/>
  <c r="H56"/>
  <c r="O63"/>
  <c r="O56"/>
  <c r="M63"/>
  <c r="M56"/>
  <c r="I63"/>
  <c r="I56"/>
  <c r="N57" i="8"/>
  <c r="J60" i="9"/>
  <c r="J57" i="8"/>
  <c r="J61" i="6"/>
  <c r="J57" i="5"/>
  <c r="J59" i="3"/>
  <c r="O57" i="5"/>
  <c r="K57"/>
  <c r="G57"/>
  <c r="E61" i="6"/>
  <c r="L61"/>
  <c r="H61"/>
  <c r="N58" i="7"/>
  <c r="J58"/>
  <c r="F58"/>
  <c r="E60" i="9"/>
  <c r="L60"/>
  <c r="H60"/>
  <c r="E59" i="3"/>
  <c r="L59"/>
  <c r="H59"/>
  <c r="O57" i="8"/>
  <c r="K57"/>
  <c r="F57"/>
</calcChain>
</file>

<file path=xl/sharedStrings.xml><?xml version="1.0" encoding="utf-8"?>
<sst xmlns="http://schemas.openxmlformats.org/spreadsheetml/2006/main" count="947" uniqueCount="305">
  <si>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</si>
  <si>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</si>
  <si>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</si>
  <si>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</si>
  <si>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</si>
  <si>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</si>
  <si>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</si>
  <si>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</si>
  <si>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</si>
  <si>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</si>
  <si>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</si>
  <si>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</si>
  <si>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</si>
  <si>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</si>
  <si>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</si>
  <si>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</si>
  <si>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</si>
  <si>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</si>
  <si>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</si>
  <si>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</si>
  <si>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</si>
  <si>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</si>
  <si>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</si>
  <si>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</si>
  <si>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</si>
  <si>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</si>
  <si>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</si>
  <si>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</si>
  <si>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</si>
  <si>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</si>
  <si>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</si>
  <si>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</si>
  <si>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</si>
  <si>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</si>
  <si>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</si>
  <si>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Картофельные пюре</t>
  </si>
  <si>
    <t>Сок фруктовый</t>
  </si>
  <si>
    <t>Макаронные изделия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</si>
  <si>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</si>
  <si>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</si>
  <si>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</si>
  <si>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</si>
  <si>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</si>
  <si>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</si>
  <si>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</si>
  <si>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Винегрет овощной</t>
  </si>
  <si>
    <t>Суп из овощей</t>
  </si>
  <si>
    <t>Салат из б/к капуста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</si>
  <si>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</si>
  <si>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</si>
  <si>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</si>
  <si>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</si>
  <si>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</si>
  <si>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</si>
  <si>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</si>
  <si>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</si>
  <si>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</si>
  <si>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</si>
  <si>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</si>
  <si>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</si>
  <si>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</si>
  <si>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</si>
  <si>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</si>
  <si>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>Капуста тушенная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</si>
  <si>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</si>
  <si>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</si>
  <si>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</si>
  <si>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</si>
  <si>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</si>
  <si>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</si>
  <si>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</si>
  <si>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</si>
  <si>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</si>
  <si>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</si>
  <si>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</si>
  <si>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</si>
  <si>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</si>
  <si>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</si>
  <si>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</si>
  <si>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</si>
  <si>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</si>
  <si>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</si>
  <si>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</si>
  <si>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</si>
  <si>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</si>
  <si>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</si>
  <si>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</si>
  <si>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</si>
  <si>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</si>
  <si>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</si>
  <si>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</si>
  <si>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</si>
  <si>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</si>
  <si>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</si>
  <si>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</si>
  <si>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</si>
  <si>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</si>
  <si>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</si>
  <si>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</si>
  <si>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</si>
  <si>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</si>
  <si>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</si>
  <si>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</si>
  <si>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</si>
  <si>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</si>
  <si>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</si>
  <si>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</si>
  <si>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</si>
  <si>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</si>
  <si>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</si>
  <si>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</si>
  <si>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</si>
  <si>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</si>
  <si>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</si>
  <si>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</si>
  <si>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</si>
  <si>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</si>
  <si>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</si>
  <si>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</si>
  <si>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</si>
  <si>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</si>
  <si>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</si>
  <si>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</si>
  <si>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</si>
  <si>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</si>
  <si>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</si>
  <si>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</si>
  <si>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</si>
  <si>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</si>
  <si>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</si>
  <si>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</si>
  <si>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</si>
  <si>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</si>
  <si>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</si>
  <si>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</si>
  <si>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</si>
  <si>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</si>
  <si>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</si>
  <si>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</si>
  <si>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</si>
  <si>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</si>
  <si>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</si>
  <si>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</si>
  <si>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</si>
  <si>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</si>
  <si>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Сахар</t>
  </si>
  <si>
    <t>Хлеб пшеничный</t>
  </si>
  <si>
    <t>Аскорбиновая кислота</t>
  </si>
  <si>
    <t>Соль йодированая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</si>
  <si>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</si>
  <si>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</si>
  <si>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</si>
  <si>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</si>
  <si>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</si>
  <si>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</si>
  <si>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</si>
  <si>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</si>
  <si>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</si>
  <si>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</si>
  <si>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</si>
  <si>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</si>
  <si>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</si>
  <si>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</si>
  <si>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</si>
  <si>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</si>
  <si>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</si>
  <si>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</si>
  <si>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</si>
  <si>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</si>
  <si>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</si>
  <si>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</si>
  <si>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</si>
  <si>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</si>
  <si>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</si>
  <si>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</si>
  <si>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</si>
  <si>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</si>
  <si>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</si>
  <si>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</si>
  <si>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</si>
  <si>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</si>
  <si>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</si>
  <si>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</si>
  <si>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</si>
  <si>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</si>
  <si>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</si>
  <si>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</si>
  <si>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</si>
  <si>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</si>
  <si>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</si>
  <si>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</si>
  <si>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</si>
  <si>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</si>
  <si>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</si>
  <si>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</si>
  <si>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</si>
  <si>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</si>
  <si>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</si>
  <si>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</si>
  <si>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</si>
  <si>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</si>
  <si>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</si>
  <si>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</si>
  <si>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</si>
  <si>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</si>
  <si>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</si>
  <si>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</si>
  <si>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</si>
  <si>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</si>
  <si>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</si>
  <si>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</si>
  <si>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</si>
  <si>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</si>
  <si>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</si>
  <si>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</si>
  <si>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</si>
  <si>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</si>
  <si>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</si>
  <si>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</si>
  <si>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</si>
  <si>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</si>
  <si>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</si>
  <si>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</si>
  <si>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</si>
  <si>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</si>
  <si>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</si>
  <si>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</si>
  <si>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</si>
  <si>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</si>
  <si>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</si>
  <si>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</si>
  <si>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</si>
  <si>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</si>
  <si>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</si>
  <si>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</si>
  <si>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</si>
  <si>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</si>
  <si>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</si>
  <si>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</si>
  <si>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</si>
  <si>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</si>
  <si>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</si>
  <si>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</si>
  <si>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Осенне-зимний период (7-11 лет)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</si>
  <si>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</si>
  <si>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</si>
  <si>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</si>
  <si>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</si>
  <si>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</si>
  <si>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</si>
  <si>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</si>
  <si>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</si>
  <si>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</si>
  <si>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</si>
  <si>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</si>
  <si>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</si>
  <si>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</si>
  <si>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</si>
  <si>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</si>
  <si>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</si>
  <si>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</si>
  <si>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Наименование продуктов</t>
  </si>
  <si>
    <t>Кол-во</t>
  </si>
  <si>
    <t>Масло ратительное</t>
  </si>
  <si>
    <t>Сухофрукты</t>
  </si>
  <si>
    <t>Говядина</t>
  </si>
  <si>
    <t>Колбасные изделия</t>
  </si>
  <si>
    <t>Рыба филе и консерва</t>
  </si>
  <si>
    <t>Курица</t>
  </si>
  <si>
    <t>Крупы</t>
  </si>
  <si>
    <t>гречневая</t>
  </si>
  <si>
    <t>манная</t>
  </si>
  <si>
    <t>пшено</t>
  </si>
  <si>
    <t>ячневая</t>
  </si>
  <si>
    <t>Картофель</t>
  </si>
  <si>
    <t>Овощи свежие</t>
  </si>
  <si>
    <t>огурцы сол и свежие</t>
  </si>
  <si>
    <t>Яйцо</t>
  </si>
  <si>
    <t>Чай</t>
  </si>
  <si>
    <t>Какао и кофейный напиток</t>
  </si>
  <si>
    <t>Фрукты свежие</t>
  </si>
  <si>
    <t>лимон</t>
  </si>
  <si>
    <t>Творог</t>
  </si>
  <si>
    <t>Сметана</t>
  </si>
  <si>
    <t>50мг</t>
  </si>
  <si>
    <t>Кондитерские изделия</t>
  </si>
  <si>
    <t>печенье</t>
  </si>
  <si>
    <t>пряник</t>
  </si>
  <si>
    <t>Молоко сгущеное</t>
  </si>
  <si>
    <t>Томатная паста</t>
  </si>
  <si>
    <t>Мука</t>
  </si>
  <si>
    <t>Молоко и кисло-                  молочные продукты</t>
  </si>
  <si>
    <t>Гуляш</t>
  </si>
  <si>
    <t xml:space="preserve">куриное филе </t>
  </si>
  <si>
    <t xml:space="preserve">морковь </t>
  </si>
  <si>
    <t xml:space="preserve">масло растительное </t>
  </si>
  <si>
    <t xml:space="preserve">кофейный напиток </t>
  </si>
  <si>
    <t xml:space="preserve">саханый песок </t>
  </si>
  <si>
    <t xml:space="preserve">Гуляш мясной </t>
  </si>
  <si>
    <t xml:space="preserve">филе куриное </t>
  </si>
  <si>
    <t xml:space="preserve">Салат овощной с яблоком </t>
  </si>
  <si>
    <t xml:space="preserve">сахарный песок </t>
  </si>
  <si>
    <t xml:space="preserve">Салат овощной с яблоком  </t>
  </si>
  <si>
    <t xml:space="preserve"> филе куриное </t>
  </si>
  <si>
    <t>Компот из сухофруктов +  Вит. С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</si>
</sst>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/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8"/>
  <sheetViews>
    <sheetView topLeftCell="A16" zoomScale="90" zoomScaleNormal="90" workbookViewId="0">
      <selection activeCell="F17" sqref="F17"/>
    </sheetView>
  </sheetViews>
  <sheetFormatPr defaultRowHeight="14.4"/>
  <cols>
    <col min="1" max="1" width="13.109375" customWidth="1"/>
    <col min="2" max="2" width="40.33203125" customWidth="1"/>
    <col min="3" max="3" width="16.88671875" customWidth="1"/>
    <col min="4" max="4" width="11" customWidth="1"/>
    <col min="5" max="5" width="13.44140625" customWidth="1"/>
    <col min="6" max="6" width="11" customWidth="1"/>
    <col min="7" max="7" width="11.33203125" customWidth="1"/>
    <col min="8" max="8" width="13.88671875" customWidth="1"/>
    <col min="9" max="9" width="7.44140625" customWidth="1"/>
    <col min="10" max="10" width="8.44140625" customWidth="1"/>
    <col min="11" max="11" width="7.33203125" customWidth="1"/>
    <col min="12" max="12" width="9.33203125" customWidth="1"/>
    <col min="13" max="13" width="6.33203125" customWidth="1"/>
    <col min="14" max="14" width="5.5546875" customWidth="1"/>
    <col min="15" max="15" width="5.44140625" customWidth="1"/>
    <col min="16" max="16" width="1.109375" customWidth="1"/>
    <col min="17" max="18" width="0.44140625" customWidth="1"/>
    <col min="19" max="19" width="2.33203125" customWidth="1"/>
    <col min="20" max="20" width="18.109375" customWidth="1"/>
  </cols>
  <sheetData>
    <row r="1" spans="1:21" ht="15.6">
      <c r="A1" s="64" t="s">
        <v>238</v>
      </c>
      <c r="B1" s="64"/>
    </row>
    <row r="2" spans="1:21" ht="15.6">
      <c r="A2" s="64" t="s">
        <v>239</v>
      </c>
      <c r="B2" s="64"/>
    </row>
    <row r="3" spans="1:21" ht="15.6">
      <c r="A3" s="64" t="s">
        <v>243</v>
      </c>
      <c r="B3" s="65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21">
      <c r="A5" s="91"/>
      <c r="B5" s="87"/>
      <c r="C5" s="38" t="s">
        <v>178</v>
      </c>
      <c r="D5" s="54" t="s">
        <v>179</v>
      </c>
      <c r="E5" s="5" t="s">
        <v>4</v>
      </c>
      <c r="F5" s="5" t="s">
        <v>5</v>
      </c>
      <c r="G5" s="5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1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21" ht="14.25" customHeight="1">
      <c r="A7" s="89" t="s">
        <v>237</v>
      </c>
      <c r="B7" s="52" t="s">
        <v>16</v>
      </c>
      <c r="C7" s="86" t="s">
        <v>29</v>
      </c>
      <c r="D7" s="87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  <c r="T7" s="66" t="s">
        <v>261</v>
      </c>
      <c r="U7" s="67" t="s">
        <v>262</v>
      </c>
    </row>
    <row r="8" spans="1:21">
      <c r="A8" s="90"/>
      <c r="B8" s="53" t="s">
        <v>116</v>
      </c>
      <c r="C8" s="60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92"/>
      <c r="R8" s="92"/>
      <c r="S8" s="92"/>
      <c r="T8" s="67" t="s">
        <v>146</v>
      </c>
      <c r="U8" s="68">
        <v>114</v>
      </c>
    </row>
    <row r="9" spans="1:21">
      <c r="A9" s="90"/>
      <c r="B9" s="53" t="s">
        <v>78</v>
      </c>
      <c r="C9" s="60">
        <v>5</v>
      </c>
      <c r="D9" s="7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92"/>
      <c r="R9" s="92"/>
      <c r="S9" s="92"/>
      <c r="T9" s="67" t="s">
        <v>24</v>
      </c>
      <c r="U9" s="68">
        <v>50</v>
      </c>
    </row>
    <row r="10" spans="1:21">
      <c r="A10" s="90"/>
      <c r="B10" s="53" t="s">
        <v>74</v>
      </c>
      <c r="C10" s="60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92"/>
      <c r="R10" s="92"/>
      <c r="S10" s="92"/>
      <c r="T10" s="67" t="s">
        <v>30</v>
      </c>
      <c r="U10" s="68">
        <v>10.3</v>
      </c>
    </row>
    <row r="11" spans="1:21">
      <c r="A11" s="90"/>
      <c r="B11" s="53" t="s">
        <v>64</v>
      </c>
      <c r="C11" s="60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92"/>
      <c r="R11" s="92"/>
      <c r="S11" s="92"/>
      <c r="T11" s="67" t="s">
        <v>263</v>
      </c>
      <c r="U11" s="68">
        <v>13</v>
      </c>
    </row>
    <row r="12" spans="1:21">
      <c r="A12" s="91"/>
      <c r="B12" s="53" t="s">
        <v>136</v>
      </c>
      <c r="C12" s="60">
        <v>0.2</v>
      </c>
      <c r="D12" s="7">
        <v>0.2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92"/>
      <c r="R12" s="92"/>
      <c r="S12" s="92"/>
      <c r="T12" s="67" t="s">
        <v>145</v>
      </c>
      <c r="U12" s="68">
        <v>32</v>
      </c>
    </row>
    <row r="13" spans="1:21">
      <c r="A13" s="89" t="s">
        <v>200</v>
      </c>
      <c r="B13" s="52" t="s">
        <v>17</v>
      </c>
      <c r="C13" s="86">
        <v>15</v>
      </c>
      <c r="D13" s="87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92"/>
      <c r="R13" s="92"/>
      <c r="S13" s="92"/>
      <c r="T13" s="67" t="s">
        <v>148</v>
      </c>
      <c r="U13" s="68"/>
    </row>
    <row r="14" spans="1:21" ht="27" customHeight="1">
      <c r="A14" s="91"/>
      <c r="B14" s="53" t="s">
        <v>117</v>
      </c>
      <c r="C14" s="60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92"/>
      <c r="R14" s="92"/>
      <c r="S14" s="92"/>
      <c r="T14" s="69" t="s">
        <v>291</v>
      </c>
      <c r="U14" s="68">
        <v>366</v>
      </c>
    </row>
    <row r="15" spans="1:21" s="10" customFormat="1">
      <c r="A15" s="98" t="s">
        <v>225</v>
      </c>
      <c r="B15" s="52" t="s">
        <v>18</v>
      </c>
      <c r="C15" s="86">
        <v>200</v>
      </c>
      <c r="D15" s="87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92"/>
      <c r="R15" s="92"/>
      <c r="S15" s="92"/>
      <c r="T15" s="67" t="s">
        <v>37</v>
      </c>
      <c r="U15" s="68">
        <v>51</v>
      </c>
    </row>
    <row r="16" spans="1:21">
      <c r="A16" s="99"/>
      <c r="B16" s="53" t="s">
        <v>66</v>
      </c>
      <c r="C16" s="60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92"/>
      <c r="R16" s="92"/>
      <c r="S16" s="92"/>
      <c r="T16" s="67" t="s">
        <v>264</v>
      </c>
      <c r="U16" s="68">
        <v>20</v>
      </c>
    </row>
    <row r="17" spans="1:21">
      <c r="A17" s="99"/>
      <c r="B17" s="53" t="s">
        <v>74</v>
      </c>
      <c r="C17" s="60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92"/>
      <c r="R17" s="92"/>
      <c r="S17" s="92"/>
      <c r="T17" s="67" t="s">
        <v>265</v>
      </c>
      <c r="U17" s="68">
        <v>51</v>
      </c>
    </row>
    <row r="18" spans="1:21">
      <c r="A18" s="100"/>
      <c r="B18" s="53" t="s">
        <v>78</v>
      </c>
      <c r="C18" s="60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92"/>
      <c r="R18" s="92"/>
      <c r="S18" s="92"/>
      <c r="T18" s="67" t="s">
        <v>266</v>
      </c>
      <c r="U18" s="68"/>
    </row>
    <row r="19" spans="1:21">
      <c r="A19" s="31"/>
      <c r="B19" s="52" t="s">
        <v>19</v>
      </c>
      <c r="C19" s="86">
        <v>50</v>
      </c>
      <c r="D19" s="87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92"/>
      <c r="R19" s="92"/>
      <c r="S19" s="92"/>
      <c r="T19" s="67" t="s">
        <v>267</v>
      </c>
      <c r="U19" s="68">
        <v>32</v>
      </c>
    </row>
    <row r="20" spans="1:21">
      <c r="A20" s="31"/>
      <c r="B20" s="52" t="s">
        <v>122</v>
      </c>
      <c r="C20" s="86">
        <v>100</v>
      </c>
      <c r="D20" s="87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92"/>
      <c r="R20" s="92"/>
      <c r="S20" s="92"/>
      <c r="T20" s="67" t="s">
        <v>268</v>
      </c>
      <c r="U20" s="68"/>
    </row>
    <row r="21" spans="1:21">
      <c r="A21" s="31" t="s">
        <v>205</v>
      </c>
      <c r="B21" s="52" t="s">
        <v>130</v>
      </c>
      <c r="C21" s="86" t="s">
        <v>131</v>
      </c>
      <c r="D21" s="87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92"/>
      <c r="R21" s="92"/>
      <c r="S21" s="92"/>
      <c r="T21" s="67" t="s">
        <v>269</v>
      </c>
      <c r="U21" s="68"/>
    </row>
    <row r="22" spans="1:21">
      <c r="A22" s="31"/>
      <c r="B22" s="52" t="s">
        <v>20</v>
      </c>
      <c r="C22" s="52">
        <f>205+C13+C15+C19+C20+60</f>
        <v>630</v>
      </c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92"/>
      <c r="R22" s="92"/>
      <c r="S22" s="92"/>
      <c r="T22" s="68" t="s">
        <v>108</v>
      </c>
      <c r="U22" s="68">
        <v>34.799999999999997</v>
      </c>
    </row>
    <row r="23" spans="1:21">
      <c r="A23" s="31"/>
      <c r="B23" s="88" t="s">
        <v>21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7"/>
      <c r="Q23" s="92"/>
      <c r="R23" s="92"/>
      <c r="S23" s="92"/>
      <c r="T23" s="68" t="s">
        <v>270</v>
      </c>
      <c r="U23" s="68"/>
    </row>
    <row r="24" spans="1:21">
      <c r="A24" s="89" t="s">
        <v>201</v>
      </c>
      <c r="B24" s="52" t="s">
        <v>22</v>
      </c>
      <c r="C24" s="86">
        <v>60</v>
      </c>
      <c r="D24" s="87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92"/>
      <c r="R24" s="92"/>
      <c r="S24" s="92"/>
      <c r="T24" s="68" t="s">
        <v>271</v>
      </c>
      <c r="U24" s="68"/>
    </row>
    <row r="25" spans="1:21">
      <c r="A25" s="90"/>
      <c r="B25" s="53" t="s">
        <v>67</v>
      </c>
      <c r="C25" s="60" t="s">
        <v>181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92"/>
      <c r="R25" s="92"/>
      <c r="S25" s="92"/>
      <c r="T25" s="68" t="s">
        <v>272</v>
      </c>
      <c r="U25" s="68"/>
    </row>
    <row r="26" spans="1:21">
      <c r="A26" s="91"/>
      <c r="B26" s="53" t="s">
        <v>68</v>
      </c>
      <c r="C26" s="60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4"/>
      <c r="R26" s="44"/>
      <c r="S26" s="44"/>
      <c r="T26" s="68" t="s">
        <v>273</v>
      </c>
      <c r="U26" s="68"/>
    </row>
    <row r="27" spans="1:21">
      <c r="A27" s="89" t="s">
        <v>240</v>
      </c>
      <c r="B27" s="52" t="s">
        <v>25</v>
      </c>
      <c r="C27" s="86">
        <v>200</v>
      </c>
      <c r="D27" s="87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92"/>
      <c r="R27" s="92"/>
      <c r="S27" s="92"/>
      <c r="T27" s="68" t="s">
        <v>89</v>
      </c>
      <c r="U27" s="68"/>
    </row>
    <row r="28" spans="1:21">
      <c r="A28" s="90"/>
      <c r="B28" s="53" t="s">
        <v>69</v>
      </c>
      <c r="C28" s="60" t="s">
        <v>182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92"/>
      <c r="R28" s="92"/>
      <c r="S28" s="92"/>
      <c r="T28" s="67" t="s">
        <v>274</v>
      </c>
      <c r="U28" s="68">
        <v>74.7</v>
      </c>
    </row>
    <row r="29" spans="1:21">
      <c r="A29" s="90"/>
      <c r="B29" s="53" t="s">
        <v>70</v>
      </c>
      <c r="C29" s="60" t="s">
        <v>183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92"/>
      <c r="R29" s="92"/>
      <c r="S29" s="92"/>
      <c r="T29" s="67" t="s">
        <v>275</v>
      </c>
      <c r="U29" s="68"/>
    </row>
    <row r="30" spans="1:21">
      <c r="A30" s="90"/>
      <c r="B30" s="53" t="s">
        <v>71</v>
      </c>
      <c r="C30" s="60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92"/>
      <c r="R30" s="92"/>
      <c r="S30" s="92"/>
      <c r="T30" s="68" t="s">
        <v>96</v>
      </c>
      <c r="U30" s="68">
        <v>55</v>
      </c>
    </row>
    <row r="31" spans="1:21">
      <c r="A31" s="90"/>
      <c r="B31" s="53" t="s">
        <v>72</v>
      </c>
      <c r="C31" s="60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92"/>
      <c r="R31" s="92"/>
      <c r="S31" s="92"/>
      <c r="T31" s="68" t="s">
        <v>70</v>
      </c>
      <c r="U31" s="68">
        <v>16</v>
      </c>
    </row>
    <row r="32" spans="1:21">
      <c r="A32" s="90"/>
      <c r="B32" s="53" t="s">
        <v>73</v>
      </c>
      <c r="C32" s="60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92"/>
      <c r="R32" s="92"/>
      <c r="S32" s="92"/>
      <c r="T32" s="68" t="s">
        <v>71</v>
      </c>
      <c r="U32" s="68">
        <v>14.6</v>
      </c>
    </row>
    <row r="33" spans="1:21">
      <c r="A33" s="90"/>
      <c r="B33" s="53" t="s">
        <v>116</v>
      </c>
      <c r="C33" s="60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92"/>
      <c r="R33" s="92"/>
      <c r="S33" s="92"/>
      <c r="T33" s="68" t="s">
        <v>276</v>
      </c>
      <c r="U33" s="68"/>
    </row>
    <row r="34" spans="1:21">
      <c r="A34" s="91"/>
      <c r="B34" s="53" t="s">
        <v>136</v>
      </c>
      <c r="C34" s="60">
        <v>0.4</v>
      </c>
      <c r="D34" s="7">
        <v>0.4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92"/>
      <c r="R34" s="92"/>
      <c r="S34" s="92"/>
      <c r="T34" s="68" t="s">
        <v>169</v>
      </c>
      <c r="U34" s="68"/>
    </row>
    <row r="35" spans="1:21">
      <c r="A35" s="89" t="s">
        <v>202</v>
      </c>
      <c r="B35" s="52" t="s">
        <v>292</v>
      </c>
      <c r="C35" s="86">
        <f>SUM(D36:D42)</f>
        <v>95.5</v>
      </c>
      <c r="D35" s="87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  <c r="T35" s="68" t="s">
        <v>85</v>
      </c>
      <c r="U35" s="68"/>
    </row>
    <row r="36" spans="1:21">
      <c r="A36" s="90"/>
      <c r="B36" s="53" t="s">
        <v>293</v>
      </c>
      <c r="C36" s="60">
        <v>65</v>
      </c>
      <c r="D36" s="7">
        <v>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T36" s="68" t="s">
        <v>154</v>
      </c>
      <c r="U36" s="68"/>
    </row>
    <row r="37" spans="1:21">
      <c r="A37" s="90"/>
      <c r="B37" s="53" t="s">
        <v>74</v>
      </c>
      <c r="C37" s="60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T37" s="67" t="s">
        <v>277</v>
      </c>
      <c r="U37" s="68"/>
    </row>
    <row r="38" spans="1:21">
      <c r="A38" s="90"/>
      <c r="B38" s="53" t="s">
        <v>115</v>
      </c>
      <c r="C38" s="60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T38" s="67" t="s">
        <v>278</v>
      </c>
      <c r="U38" s="68"/>
    </row>
    <row r="39" spans="1:21">
      <c r="A39" s="90"/>
      <c r="B39" s="53" t="s">
        <v>71</v>
      </c>
      <c r="C39" s="60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T39" s="67" t="s">
        <v>279</v>
      </c>
      <c r="U39" s="70">
        <v>4</v>
      </c>
    </row>
    <row r="40" spans="1:21">
      <c r="A40" s="90"/>
      <c r="B40" s="53" t="s">
        <v>75</v>
      </c>
      <c r="C40" s="60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T40" s="67" t="s">
        <v>41</v>
      </c>
      <c r="U40" s="68">
        <v>15</v>
      </c>
    </row>
    <row r="41" spans="1:21">
      <c r="A41" s="90"/>
      <c r="B41" s="53" t="s">
        <v>136</v>
      </c>
      <c r="C41" s="60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T41" s="67" t="s">
        <v>280</v>
      </c>
      <c r="U41" s="68"/>
    </row>
    <row r="42" spans="1:21">
      <c r="A42" s="91"/>
      <c r="B42" s="53" t="s">
        <v>68</v>
      </c>
      <c r="C42" s="60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T42" s="68" t="s">
        <v>162</v>
      </c>
      <c r="U42" s="68">
        <v>100</v>
      </c>
    </row>
    <row r="43" spans="1:21">
      <c r="A43" s="89" t="s">
        <v>203</v>
      </c>
      <c r="B43" s="52" t="s">
        <v>23</v>
      </c>
      <c r="C43" s="86">
        <v>150</v>
      </c>
      <c r="D43" s="87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  <c r="T43" s="68" t="s">
        <v>281</v>
      </c>
      <c r="U43" s="68"/>
    </row>
    <row r="44" spans="1:21">
      <c r="A44" s="90"/>
      <c r="B44" s="53" t="s">
        <v>65</v>
      </c>
      <c r="C44" s="60">
        <v>0.2</v>
      </c>
      <c r="D44" s="7">
        <v>0.2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T44" s="67" t="s">
        <v>124</v>
      </c>
      <c r="U44" s="68">
        <v>200</v>
      </c>
    </row>
    <row r="45" spans="1:21">
      <c r="A45" s="90"/>
      <c r="B45" s="53" t="s">
        <v>118</v>
      </c>
      <c r="C45" s="60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T45" s="67" t="s">
        <v>282</v>
      </c>
      <c r="U45" s="68"/>
    </row>
    <row r="46" spans="1:21">
      <c r="A46" s="91"/>
      <c r="B46" s="53" t="s">
        <v>64</v>
      </c>
      <c r="C46" s="60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T46" s="67" t="s">
        <v>283</v>
      </c>
      <c r="U46" s="68"/>
    </row>
    <row r="47" spans="1:21">
      <c r="A47" s="95" t="s">
        <v>204</v>
      </c>
      <c r="B47" s="52" t="s">
        <v>137</v>
      </c>
      <c r="C47" s="86">
        <v>200</v>
      </c>
      <c r="D47" s="87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  <c r="T47" s="67" t="s">
        <v>147</v>
      </c>
      <c r="U47" s="71" t="s">
        <v>284</v>
      </c>
    </row>
    <row r="48" spans="1:21">
      <c r="A48" s="96"/>
      <c r="B48" s="53" t="s">
        <v>76</v>
      </c>
      <c r="C48" s="60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T48" s="67" t="s">
        <v>285</v>
      </c>
      <c r="U48" s="68"/>
    </row>
    <row r="49" spans="1:21">
      <c r="A49" s="97"/>
      <c r="B49" s="53" t="s">
        <v>78</v>
      </c>
      <c r="C49" s="60">
        <v>12</v>
      </c>
      <c r="D49" s="7">
        <v>12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T49" s="68" t="s">
        <v>286</v>
      </c>
      <c r="U49" s="68">
        <v>30</v>
      </c>
    </row>
    <row r="50" spans="1:21">
      <c r="A50" s="31"/>
      <c r="B50" s="52" t="s">
        <v>19</v>
      </c>
      <c r="C50" s="86">
        <v>50</v>
      </c>
      <c r="D50" s="87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  <c r="T50" s="68" t="s">
        <v>287</v>
      </c>
      <c r="U50" s="68"/>
    </row>
    <row r="51" spans="1:21">
      <c r="A51" s="31"/>
      <c r="B51" s="52" t="s">
        <v>24</v>
      </c>
      <c r="C51" s="86">
        <v>50</v>
      </c>
      <c r="D51" s="87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  <c r="T51" s="68" t="s">
        <v>107</v>
      </c>
      <c r="U51" s="68">
        <v>8</v>
      </c>
    </row>
    <row r="52" spans="1:21">
      <c r="A52" s="31"/>
      <c r="B52" s="52" t="s">
        <v>26</v>
      </c>
      <c r="C52" s="76">
        <f>C24+C27+C35+C43+C47+C50+C51</f>
        <v>805.5</v>
      </c>
      <c r="D52" s="77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  <c r="T52" s="67" t="s">
        <v>288</v>
      </c>
      <c r="U52" s="68"/>
    </row>
    <row r="53" spans="1:21">
      <c r="A53" s="31"/>
      <c r="B53" s="5" t="s">
        <v>180</v>
      </c>
      <c r="C53" s="78">
        <f>C22+C52</f>
        <v>1435.5</v>
      </c>
      <c r="D53" s="79"/>
      <c r="E53" s="40">
        <f>SUM(E22+E52)</f>
        <v>52.56</v>
      </c>
      <c r="F53" s="40">
        <f t="shared" ref="F53:O53" si="2">SUM(F22+F52)</f>
        <v>45.140999999999998</v>
      </c>
      <c r="G53" s="40">
        <f t="shared" si="2"/>
        <v>199.56299999999999</v>
      </c>
      <c r="H53" s="40">
        <f t="shared" si="2"/>
        <v>1412.8000000000002</v>
      </c>
      <c r="I53" s="40">
        <f t="shared" si="2"/>
        <v>0.61399999999999999</v>
      </c>
      <c r="J53" s="40">
        <f t="shared" si="2"/>
        <v>19.378</v>
      </c>
      <c r="K53" s="40">
        <f t="shared" si="2"/>
        <v>176.1078</v>
      </c>
      <c r="L53" s="40">
        <f t="shared" si="2"/>
        <v>574.50599999999997</v>
      </c>
      <c r="M53" s="40">
        <f t="shared" si="2"/>
        <v>929.44900000000007</v>
      </c>
      <c r="N53" s="40">
        <f t="shared" si="2"/>
        <v>202.91000000000003</v>
      </c>
      <c r="O53" s="40">
        <f t="shared" si="2"/>
        <v>11.361000000000001</v>
      </c>
      <c r="T53" s="67" t="s">
        <v>289</v>
      </c>
      <c r="U53" s="68"/>
    </row>
    <row r="54" spans="1:21">
      <c r="A54" s="86" t="s">
        <v>123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7"/>
      <c r="T54" s="67" t="s">
        <v>290</v>
      </c>
      <c r="U54" s="68"/>
    </row>
    <row r="55" spans="1:21">
      <c r="A55" s="31"/>
      <c r="B55" s="52" t="s">
        <v>124</v>
      </c>
      <c r="C55" s="86">
        <v>200</v>
      </c>
      <c r="D55" s="87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  <c r="T55" s="67" t="s">
        <v>132</v>
      </c>
      <c r="U55" s="68"/>
    </row>
    <row r="56" spans="1:21">
      <c r="A56" s="31"/>
      <c r="B56" s="52" t="s">
        <v>125</v>
      </c>
      <c r="C56" s="86">
        <v>30</v>
      </c>
      <c r="D56" s="87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21">
      <c r="A57" s="31"/>
      <c r="B57" s="52" t="s">
        <v>126</v>
      </c>
      <c r="C57" s="76">
        <f>C55+C56</f>
        <v>230</v>
      </c>
      <c r="D57" s="77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21">
      <c r="A58" s="31"/>
      <c r="B58" s="52" t="s">
        <v>27</v>
      </c>
      <c r="C58" s="78">
        <f>C53+C57</f>
        <v>1665.5</v>
      </c>
      <c r="D58" s="79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59">
    <mergeCell ref="A35:A42"/>
    <mergeCell ref="A43:A46"/>
    <mergeCell ref="A47:A49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Q34:S34"/>
    <mergeCell ref="Q28:S28"/>
    <mergeCell ref="Q29:S29"/>
    <mergeCell ref="Q30:S30"/>
    <mergeCell ref="Q31:S31"/>
    <mergeCell ref="Q32:S32"/>
    <mergeCell ref="Q23:S23"/>
    <mergeCell ref="Q24:S24"/>
    <mergeCell ref="Q25:S25"/>
    <mergeCell ref="Q27:S27"/>
    <mergeCell ref="Q33:S3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C55:D55"/>
    <mergeCell ref="C56:D56"/>
    <mergeCell ref="A54:O54"/>
    <mergeCell ref="C19:D19"/>
    <mergeCell ref="C20:D20"/>
    <mergeCell ref="C21:D21"/>
    <mergeCell ref="C24:D24"/>
    <mergeCell ref="C27:D27"/>
    <mergeCell ref="C35:D35"/>
    <mergeCell ref="B23:O23"/>
    <mergeCell ref="C43:D43"/>
    <mergeCell ref="C47:D47"/>
    <mergeCell ref="C50:D50"/>
    <mergeCell ref="C51:D51"/>
    <mergeCell ref="A24:A26"/>
    <mergeCell ref="A27:A34"/>
  </mergeCells>
  <pageMargins left="0.7" right="0.7" top="0.34" bottom="0.21" header="0.3" footer="0.3"/>
  <pageSetup paperSize="9" scale="6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2"/>
  <sheetViews>
    <sheetView topLeftCell="A31" workbookViewId="0">
      <selection activeCell="N53" sqref="N53"/>
    </sheetView>
  </sheetViews>
  <sheetFormatPr defaultRowHeight="14.4"/>
  <cols>
    <col min="1" max="1" width="16.44140625" customWidth="1"/>
    <col min="2" max="2" width="29.109375" customWidth="1"/>
    <col min="3" max="3" width="14.4414062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6.1093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>
      <c r="A1" s="65" t="s">
        <v>258</v>
      </c>
      <c r="B1" s="64"/>
    </row>
    <row r="2" spans="1:18" ht="15.6">
      <c r="A2" s="64" t="s">
        <v>251</v>
      </c>
      <c r="B2" s="64"/>
    </row>
    <row r="3" spans="1:18" ht="15.6">
      <c r="A3" s="64" t="s">
        <v>243</v>
      </c>
      <c r="B3" s="6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8" ht="28.8">
      <c r="A7" s="89" t="s">
        <v>206</v>
      </c>
      <c r="B7" s="56" t="s">
        <v>28</v>
      </c>
      <c r="C7" s="86" t="s">
        <v>32</v>
      </c>
      <c r="D7" s="87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/>
      <c r="R7" s="35"/>
    </row>
    <row r="8" spans="1:18" ht="18">
      <c r="A8" s="90"/>
      <c r="B8" s="53" t="s">
        <v>77</v>
      </c>
      <c r="C8" s="60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35"/>
    </row>
    <row r="9" spans="1:18" ht="18">
      <c r="A9" s="90"/>
      <c r="B9" s="53" t="s">
        <v>143</v>
      </c>
      <c r="C9" s="60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35"/>
    </row>
    <row r="10" spans="1:18" ht="18">
      <c r="A10" s="90"/>
      <c r="B10" s="53" t="s">
        <v>78</v>
      </c>
      <c r="C10" s="60">
        <v>7</v>
      </c>
      <c r="D10" s="7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36"/>
    </row>
    <row r="11" spans="1:18" ht="18">
      <c r="A11" s="90"/>
      <c r="B11" s="53" t="s">
        <v>79</v>
      </c>
      <c r="C11" s="61">
        <v>4</v>
      </c>
      <c r="D11" s="11" t="s">
        <v>199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35"/>
    </row>
    <row r="12" spans="1:18" ht="18">
      <c r="A12" s="90"/>
      <c r="B12" s="53" t="s">
        <v>64</v>
      </c>
      <c r="C12" s="60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/>
      <c r="R12" s="35"/>
    </row>
    <row r="13" spans="1:18" ht="18">
      <c r="A13" s="90"/>
      <c r="B13" s="53" t="s">
        <v>80</v>
      </c>
      <c r="C13" s="60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35"/>
    </row>
    <row r="14" spans="1:18" ht="18">
      <c r="A14" s="90"/>
      <c r="B14" s="53" t="s">
        <v>75</v>
      </c>
      <c r="C14" s="60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/>
      <c r="R14" s="35"/>
    </row>
    <row r="15" spans="1:18" ht="18">
      <c r="A15" s="91"/>
      <c r="B15" s="53" t="s">
        <v>81</v>
      </c>
      <c r="C15" s="60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35"/>
    </row>
    <row r="16" spans="1:18" ht="18">
      <c r="A16" s="89" t="s">
        <v>207</v>
      </c>
      <c r="B16" s="52" t="s">
        <v>31</v>
      </c>
      <c r="C16" s="86" t="s">
        <v>33</v>
      </c>
      <c r="D16" s="87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/>
      <c r="R16" s="35"/>
    </row>
    <row r="17" spans="1:28" ht="18">
      <c r="A17" s="90"/>
      <c r="B17" s="53" t="s">
        <v>83</v>
      </c>
      <c r="C17" s="60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35"/>
    </row>
    <row r="18" spans="1:28" ht="18">
      <c r="A18" s="90"/>
      <c r="B18" s="53" t="s">
        <v>78</v>
      </c>
      <c r="C18" s="60">
        <v>12</v>
      </c>
      <c r="D18" s="7">
        <v>12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/>
      <c r="R18" s="35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">
      <c r="A19" s="91"/>
      <c r="B19" s="53" t="s">
        <v>84</v>
      </c>
      <c r="C19" s="60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/>
      <c r="R19" s="35"/>
    </row>
    <row r="20" spans="1:28" ht="18">
      <c r="A20" s="31"/>
      <c r="B20" s="52" t="s">
        <v>19</v>
      </c>
      <c r="C20" s="86">
        <v>50</v>
      </c>
      <c r="D20" s="87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/>
      <c r="R20" s="35"/>
    </row>
    <row r="21" spans="1:28" ht="18">
      <c r="A21" s="89" t="s">
        <v>208</v>
      </c>
      <c r="B21" s="52" t="s">
        <v>149</v>
      </c>
      <c r="C21" s="86">
        <v>60.6</v>
      </c>
      <c r="D21" s="87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0"/>
      <c r="R21" s="35"/>
    </row>
    <row r="22" spans="1:28" ht="18">
      <c r="A22" s="90"/>
      <c r="B22" s="53" t="s">
        <v>150</v>
      </c>
      <c r="C22" s="60">
        <v>71.3</v>
      </c>
      <c r="D22" s="7">
        <v>57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Q22" s="30"/>
      <c r="R22" s="35"/>
    </row>
    <row r="23" spans="1:28" ht="18">
      <c r="A23" s="91"/>
      <c r="B23" s="53" t="s">
        <v>151</v>
      </c>
      <c r="C23" s="60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0"/>
      <c r="R23" s="37"/>
    </row>
    <row r="24" spans="1:28" ht="18">
      <c r="A24" s="31"/>
      <c r="B24" s="52" t="s">
        <v>20</v>
      </c>
      <c r="C24" s="86">
        <f>170+222+C20+C21</f>
        <v>502.6</v>
      </c>
      <c r="D24" s="87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0"/>
      <c r="R24" s="37"/>
    </row>
    <row r="25" spans="1:28">
      <c r="A25" s="86" t="s">
        <v>21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7"/>
    </row>
    <row r="26" spans="1:28">
      <c r="A26" s="89" t="s">
        <v>213</v>
      </c>
      <c r="B26" s="52" t="s">
        <v>44</v>
      </c>
      <c r="C26" s="86">
        <v>60</v>
      </c>
      <c r="D26" s="87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>
      <c r="A27" s="90"/>
      <c r="B27" s="53" t="s">
        <v>70</v>
      </c>
      <c r="C27" s="62">
        <v>60</v>
      </c>
      <c r="D27" s="63">
        <v>52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>
      <c r="A28" s="90"/>
      <c r="B28" s="53" t="s">
        <v>68</v>
      </c>
      <c r="C28" s="62">
        <v>5</v>
      </c>
      <c r="D28" s="63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>
      <c r="A29" s="91"/>
      <c r="B29" s="53" t="s">
        <v>78</v>
      </c>
      <c r="C29" s="62">
        <v>3</v>
      </c>
      <c r="D29" s="63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>
      <c r="A30" s="89" t="s">
        <v>236</v>
      </c>
      <c r="B30" s="52" t="s">
        <v>175</v>
      </c>
      <c r="C30" s="86">
        <v>200</v>
      </c>
      <c r="D30" s="87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>
      <c r="A31" s="90"/>
      <c r="B31" s="53" t="s">
        <v>171</v>
      </c>
      <c r="C31" s="60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>
      <c r="A32" s="90"/>
      <c r="B32" s="53" t="s">
        <v>153</v>
      </c>
      <c r="C32" s="60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90"/>
      <c r="B33" s="53" t="s">
        <v>69</v>
      </c>
      <c r="C33" s="60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0"/>
      <c r="B34" s="53" t="s">
        <v>176</v>
      </c>
      <c r="C34" s="60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90"/>
      <c r="B35" s="53" t="s">
        <v>70</v>
      </c>
      <c r="C35" s="60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90"/>
      <c r="B36" s="53" t="s">
        <v>71</v>
      </c>
      <c r="C36" s="60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91"/>
      <c r="B37" s="53" t="s">
        <v>86</v>
      </c>
      <c r="C37" s="60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s="82" customFormat="1">
      <c r="A38" s="107" t="s">
        <v>226</v>
      </c>
      <c r="B38" s="56" t="s">
        <v>55</v>
      </c>
      <c r="C38" s="110">
        <v>100</v>
      </c>
      <c r="D38" s="111"/>
      <c r="E38" s="81">
        <v>19.72</v>
      </c>
      <c r="F38" s="81">
        <v>17.89</v>
      </c>
      <c r="G38" s="81">
        <v>4.76</v>
      </c>
      <c r="H38" s="81">
        <v>168.2</v>
      </c>
      <c r="I38" s="81">
        <v>0.17</v>
      </c>
      <c r="J38" s="81">
        <v>128</v>
      </c>
      <c r="K38" s="81">
        <v>0</v>
      </c>
      <c r="L38" s="81">
        <v>24.36</v>
      </c>
      <c r="M38" s="81">
        <v>194.69</v>
      </c>
      <c r="N38" s="81">
        <v>26.01</v>
      </c>
      <c r="O38" s="81">
        <v>2.3199999999999998</v>
      </c>
    </row>
    <row r="39" spans="1:15" s="82" customFormat="1">
      <c r="A39" s="108"/>
      <c r="B39" s="83" t="s">
        <v>299</v>
      </c>
      <c r="C39" s="84">
        <v>139</v>
      </c>
      <c r="D39" s="85">
        <v>102.6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</row>
    <row r="40" spans="1:15" s="82" customFormat="1">
      <c r="A40" s="108"/>
      <c r="B40" s="83" t="s">
        <v>70</v>
      </c>
      <c r="C40" s="84">
        <v>15</v>
      </c>
      <c r="D40" s="85">
        <v>15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</row>
    <row r="41" spans="1:15" s="82" customFormat="1">
      <c r="A41" s="108"/>
      <c r="B41" s="83" t="s">
        <v>71</v>
      </c>
      <c r="C41" s="84">
        <v>18</v>
      </c>
      <c r="D41" s="85">
        <v>15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</row>
    <row r="42" spans="1:15" s="82" customFormat="1">
      <c r="A42" s="108"/>
      <c r="B42" s="83" t="s">
        <v>86</v>
      </c>
      <c r="C42" s="84">
        <v>5</v>
      </c>
      <c r="D42" s="85">
        <v>5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s="82" customFormat="1">
      <c r="A43" s="108"/>
      <c r="B43" s="83" t="s">
        <v>92</v>
      </c>
      <c r="C43" s="84">
        <v>4</v>
      </c>
      <c r="D43" s="85">
        <v>4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1:15" s="82" customFormat="1">
      <c r="A44" s="108"/>
      <c r="B44" s="83" t="s">
        <v>136</v>
      </c>
      <c r="C44" s="84">
        <v>0.3</v>
      </c>
      <c r="D44" s="85">
        <v>0.3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1:15" s="82" customFormat="1">
      <c r="A45" s="109"/>
      <c r="B45" s="83" t="s">
        <v>91</v>
      </c>
      <c r="C45" s="84">
        <v>12</v>
      </c>
      <c r="D45" s="85">
        <v>12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</row>
    <row r="46" spans="1:15">
      <c r="A46" s="89" t="s">
        <v>203</v>
      </c>
      <c r="B46" s="52" t="s">
        <v>37</v>
      </c>
      <c r="C46" s="86">
        <v>150</v>
      </c>
      <c r="D46" s="87"/>
      <c r="E46" s="9">
        <v>5.52</v>
      </c>
      <c r="F46" s="9">
        <v>4.5199999999999996</v>
      </c>
      <c r="G46" s="9">
        <v>26.45</v>
      </c>
      <c r="H46" s="9">
        <v>168.45</v>
      </c>
      <c r="I46" s="9">
        <v>0.06</v>
      </c>
      <c r="J46" s="9">
        <v>0</v>
      </c>
      <c r="K46" s="9">
        <v>21</v>
      </c>
      <c r="L46" s="9">
        <v>4.8600000000000003</v>
      </c>
      <c r="M46" s="9">
        <v>37.17</v>
      </c>
      <c r="N46" s="9">
        <v>21.12</v>
      </c>
      <c r="O46" s="9">
        <v>1.1100000000000001</v>
      </c>
    </row>
    <row r="47" spans="1:15">
      <c r="A47" s="90"/>
      <c r="B47" s="53" t="s">
        <v>111</v>
      </c>
      <c r="C47" s="60">
        <v>51</v>
      </c>
      <c r="D47" s="7">
        <v>51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90"/>
      <c r="B48" s="53" t="s">
        <v>64</v>
      </c>
      <c r="C48" s="60">
        <v>5.3</v>
      </c>
      <c r="D48" s="7">
        <v>5.3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6">
      <c r="A49" s="91"/>
      <c r="B49" s="53" t="s">
        <v>136</v>
      </c>
      <c r="C49" s="60">
        <v>0.2</v>
      </c>
      <c r="D49" s="7">
        <v>0.2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6" ht="28.2">
      <c r="A50" s="89" t="s">
        <v>204</v>
      </c>
      <c r="B50" s="56" t="s">
        <v>139</v>
      </c>
      <c r="C50" s="86">
        <v>200</v>
      </c>
      <c r="D50" s="87"/>
      <c r="E50" s="9">
        <v>0.04</v>
      </c>
      <c r="F50" s="9">
        <v>0</v>
      </c>
      <c r="G50" s="9">
        <v>24.76</v>
      </c>
      <c r="H50" s="9">
        <v>94.2</v>
      </c>
      <c r="I50" s="9">
        <v>0.01</v>
      </c>
      <c r="J50" s="9">
        <v>0.16800000000000001</v>
      </c>
      <c r="K50" s="9">
        <v>0</v>
      </c>
      <c r="L50" s="9">
        <v>6.4</v>
      </c>
      <c r="M50" s="9">
        <v>3.6</v>
      </c>
      <c r="N50" s="9">
        <v>0</v>
      </c>
      <c r="O50" s="9">
        <v>0.18</v>
      </c>
    </row>
    <row r="51" spans="1:16">
      <c r="A51" s="90"/>
      <c r="B51" s="53" t="s">
        <v>76</v>
      </c>
      <c r="C51" s="60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>
      <c r="A52" s="91"/>
      <c r="B52" s="53" t="s">
        <v>78</v>
      </c>
      <c r="C52" s="60">
        <v>15</v>
      </c>
      <c r="D52" s="7">
        <v>15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6">
      <c r="A53" s="31"/>
      <c r="B53" s="52" t="s">
        <v>19</v>
      </c>
      <c r="C53" s="86">
        <v>50</v>
      </c>
      <c r="D53" s="87"/>
      <c r="E53" s="19">
        <v>3.8</v>
      </c>
      <c r="F53" s="24">
        <v>0.45</v>
      </c>
      <c r="G53" s="24">
        <v>24.9</v>
      </c>
      <c r="H53" s="24">
        <v>113.22</v>
      </c>
      <c r="I53" s="24">
        <v>0.08</v>
      </c>
      <c r="J53" s="24">
        <v>0</v>
      </c>
      <c r="K53" s="24">
        <v>0</v>
      </c>
      <c r="L53" s="24">
        <v>13.02</v>
      </c>
      <c r="M53" s="24">
        <v>41.5</v>
      </c>
      <c r="N53" s="24">
        <v>17.53</v>
      </c>
      <c r="O53" s="24">
        <v>0.8</v>
      </c>
    </row>
    <row r="54" spans="1:16">
      <c r="A54" s="31"/>
      <c r="B54" s="52" t="s">
        <v>24</v>
      </c>
      <c r="C54" s="86">
        <v>50</v>
      </c>
      <c r="D54" s="87"/>
      <c r="E54" s="24">
        <v>2.75</v>
      </c>
      <c r="F54" s="24">
        <v>0.5</v>
      </c>
      <c r="G54" s="24">
        <v>17</v>
      </c>
      <c r="H54" s="24">
        <v>85</v>
      </c>
      <c r="I54" s="24">
        <v>0.09</v>
      </c>
      <c r="J54" s="24">
        <v>0</v>
      </c>
      <c r="K54" s="24">
        <v>0</v>
      </c>
      <c r="L54" s="24">
        <v>10.5</v>
      </c>
      <c r="M54" s="24">
        <v>87</v>
      </c>
      <c r="N54" s="24">
        <v>28.5</v>
      </c>
      <c r="O54" s="24">
        <v>1.8</v>
      </c>
    </row>
    <row r="55" spans="1:16">
      <c r="A55" s="31"/>
      <c r="B55" s="52" t="s">
        <v>26</v>
      </c>
      <c r="C55" s="76">
        <v>810</v>
      </c>
      <c r="D55" s="77"/>
      <c r="E55" s="6">
        <f t="shared" ref="E55:O55" si="1">SUM(E26:E54)</f>
        <v>37.070999999999998</v>
      </c>
      <c r="F55" s="6">
        <f t="shared" si="1"/>
        <v>31.689999999999998</v>
      </c>
      <c r="G55" s="6">
        <v>115.29</v>
      </c>
      <c r="H55" s="6">
        <f t="shared" si="1"/>
        <v>789.05399999999997</v>
      </c>
      <c r="I55" s="6">
        <f t="shared" si="1"/>
        <v>0.49399999999999999</v>
      </c>
      <c r="J55" s="6">
        <f t="shared" si="1"/>
        <v>128.90700000000001</v>
      </c>
      <c r="K55" s="6">
        <f t="shared" si="1"/>
        <v>22.048000000000002</v>
      </c>
      <c r="L55" s="6">
        <f t="shared" si="1"/>
        <v>119.43899999999999</v>
      </c>
      <c r="M55" s="6">
        <f t="shared" si="1"/>
        <v>432.21500000000003</v>
      </c>
      <c r="N55" s="6">
        <f t="shared" si="1"/>
        <v>110.93</v>
      </c>
      <c r="O55" s="6">
        <f t="shared" si="1"/>
        <v>6.7029999999999994</v>
      </c>
    </row>
    <row r="56" spans="1:16">
      <c r="A56" s="31"/>
      <c r="B56" s="5" t="s">
        <v>180</v>
      </c>
      <c r="C56" s="78">
        <f>C24+C55</f>
        <v>1312.6</v>
      </c>
      <c r="D56" s="79"/>
      <c r="E56" s="40">
        <f>SUM(E24+E55)</f>
        <v>69.60499999999999</v>
      </c>
      <c r="F56" s="40">
        <f t="shared" ref="F56:O56" si="2">SUM(F24+F55)</f>
        <v>53.789999999999992</v>
      </c>
      <c r="G56" s="40">
        <f t="shared" si="2"/>
        <v>186.745</v>
      </c>
      <c r="H56" s="40">
        <f t="shared" si="2"/>
        <v>1268.287</v>
      </c>
      <c r="I56" s="40">
        <f t="shared" si="2"/>
        <v>0.70399999999999996</v>
      </c>
      <c r="J56" s="40">
        <f t="shared" si="2"/>
        <v>135.42700000000002</v>
      </c>
      <c r="K56" s="40">
        <f t="shared" si="2"/>
        <v>22.378</v>
      </c>
      <c r="L56" s="40">
        <f t="shared" si="2"/>
        <v>375.06299999999999</v>
      </c>
      <c r="M56" s="40">
        <f t="shared" si="2"/>
        <v>845.43000000000006</v>
      </c>
      <c r="N56" s="40">
        <f t="shared" si="2"/>
        <v>185.91000000000003</v>
      </c>
      <c r="O56" s="40">
        <f t="shared" si="2"/>
        <v>8.6849999999999987</v>
      </c>
    </row>
    <row r="57" spans="1:16">
      <c r="A57" s="86" t="s">
        <v>123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7"/>
    </row>
    <row r="58" spans="1:16">
      <c r="A58" s="89" t="s">
        <v>224</v>
      </c>
      <c r="B58" s="52" t="s">
        <v>132</v>
      </c>
      <c r="C58" s="86">
        <v>200</v>
      </c>
      <c r="D58" s="87"/>
      <c r="E58" s="20">
        <v>1.36</v>
      </c>
      <c r="F58" s="20"/>
      <c r="G58" s="20">
        <v>29.02</v>
      </c>
      <c r="H58" s="20">
        <v>116.19</v>
      </c>
      <c r="I58" s="20"/>
      <c r="J58" s="20"/>
      <c r="K58" s="20"/>
      <c r="L58" s="20">
        <v>9.9</v>
      </c>
      <c r="M58" s="20">
        <v>18.48</v>
      </c>
      <c r="N58" s="20"/>
      <c r="O58" s="20">
        <v>0.03</v>
      </c>
    </row>
    <row r="59" spans="1:16">
      <c r="A59" s="90"/>
      <c r="B59" s="3" t="s">
        <v>109</v>
      </c>
      <c r="C59" s="7">
        <v>24</v>
      </c>
      <c r="D59" s="7">
        <v>24</v>
      </c>
      <c r="E59" s="31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>
      <c r="A60" s="91"/>
      <c r="B60" s="3" t="s">
        <v>78</v>
      </c>
      <c r="C60" s="7">
        <v>5</v>
      </c>
      <c r="D60" s="7">
        <v>5</v>
      </c>
      <c r="E60" s="31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>
      <c r="A61" s="31"/>
      <c r="B61" s="52" t="s">
        <v>128</v>
      </c>
      <c r="C61" s="86">
        <v>25</v>
      </c>
      <c r="D61" s="87"/>
      <c r="E61" s="20">
        <v>0.98</v>
      </c>
      <c r="F61" s="20">
        <v>7.65</v>
      </c>
      <c r="G61" s="20">
        <v>15.63</v>
      </c>
      <c r="H61" s="20">
        <v>135.25</v>
      </c>
      <c r="I61" s="20"/>
      <c r="J61" s="20"/>
      <c r="K61" s="20"/>
      <c r="L61" s="20"/>
      <c r="M61" s="20"/>
      <c r="N61" s="20"/>
      <c r="O61" s="20"/>
    </row>
    <row r="62" spans="1:16">
      <c r="A62" s="31"/>
      <c r="B62" s="52" t="s">
        <v>126</v>
      </c>
      <c r="C62" s="76">
        <f>C58+C61</f>
        <v>225</v>
      </c>
      <c r="D62" s="77"/>
      <c r="E62" s="20">
        <f>SUM(E58:E61)</f>
        <v>2.34</v>
      </c>
      <c r="F62" s="20">
        <f t="shared" ref="F62:O62" si="3">SUM(F58:F61)</f>
        <v>7.65</v>
      </c>
      <c r="G62" s="20">
        <f t="shared" si="3"/>
        <v>44.65</v>
      </c>
      <c r="H62" s="20">
        <f t="shared" si="3"/>
        <v>251.44</v>
      </c>
      <c r="I62" s="20"/>
      <c r="J62" s="20"/>
      <c r="K62" s="20"/>
      <c r="L62" s="20">
        <f t="shared" si="3"/>
        <v>9.9</v>
      </c>
      <c r="M62" s="20">
        <f t="shared" si="3"/>
        <v>18.48</v>
      </c>
      <c r="N62" s="20"/>
      <c r="O62" s="20">
        <f t="shared" si="3"/>
        <v>0.03</v>
      </c>
    </row>
    <row r="63" spans="1:16">
      <c r="A63" s="31"/>
      <c r="B63" s="52" t="s">
        <v>27</v>
      </c>
      <c r="C63" s="78">
        <f>C56+C62</f>
        <v>1537.6</v>
      </c>
      <c r="D63" s="79"/>
      <c r="E63" s="6">
        <f>SUM(E24,E55,E62)</f>
        <v>71.944999999999993</v>
      </c>
      <c r="F63" s="20">
        <f t="shared" ref="F63:O63" si="4">SUM(F55,F62,F24)</f>
        <v>61.44</v>
      </c>
      <c r="G63" s="24">
        <f t="shared" si="4"/>
        <v>231.39500000000001</v>
      </c>
      <c r="H63" s="24">
        <f t="shared" si="4"/>
        <v>1519.7269999999999</v>
      </c>
      <c r="I63" s="24">
        <f t="shared" si="4"/>
        <v>0.70399999999999996</v>
      </c>
      <c r="J63" s="24">
        <f t="shared" si="4"/>
        <v>135.42700000000002</v>
      </c>
      <c r="K63" s="24">
        <f t="shared" si="4"/>
        <v>22.378</v>
      </c>
      <c r="L63" s="24">
        <f t="shared" si="4"/>
        <v>384.96300000000002</v>
      </c>
      <c r="M63" s="24">
        <f t="shared" si="4"/>
        <v>863.91000000000008</v>
      </c>
      <c r="N63" s="24">
        <f t="shared" si="4"/>
        <v>185.91000000000003</v>
      </c>
      <c r="O63" s="24">
        <f t="shared" si="4"/>
        <v>8.7149999999999999</v>
      </c>
    </row>
    <row r="81" spans="2:15">
      <c r="B81" s="28"/>
      <c r="C81" s="28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2:1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2:15">
      <c r="B85" s="25"/>
      <c r="C85" s="25"/>
      <c r="D85" s="42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2:15">
      <c r="B86" s="25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2:1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2:1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>
      <c r="B90" s="28"/>
      <c r="C90" s="28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2:15">
      <c r="B91" s="25"/>
      <c r="C91" s="25"/>
      <c r="D91" s="26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2:15">
      <c r="B92" s="25"/>
      <c r="C92" s="25"/>
      <c r="D92" s="26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>
      <c r="B93" s="25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2:15">
      <c r="B94" s="28"/>
      <c r="C94" s="28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2:15">
      <c r="B95" s="25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2:15">
      <c r="B96" s="25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2:15">
      <c r="B97" s="25"/>
      <c r="C97" s="25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2:15">
      <c r="B98" s="28"/>
      <c r="C98" s="28"/>
      <c r="D98" s="23"/>
      <c r="E98" s="4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15">
      <c r="B99" s="28"/>
      <c r="C99" s="2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2:15">
      <c r="B100" s="25"/>
      <c r="C100" s="25"/>
      <c r="D100" s="26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>
      <c r="B101" s="25"/>
      <c r="C101" s="25"/>
      <c r="D101" s="26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2:15">
      <c r="B102" s="28"/>
      <c r="C102" s="28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</sheetData>
  <mergeCells count="33"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C24:D24"/>
    <mergeCell ref="C50:D50"/>
    <mergeCell ref="C53:D53"/>
    <mergeCell ref="C54:D54"/>
    <mergeCell ref="A25:O25"/>
    <mergeCell ref="A26:A29"/>
    <mergeCell ref="A30:A37"/>
    <mergeCell ref="A46:A49"/>
    <mergeCell ref="A38:A45"/>
    <mergeCell ref="C38:D38"/>
    <mergeCell ref="C61:D61"/>
    <mergeCell ref="A58:A60"/>
    <mergeCell ref="C26:D26"/>
    <mergeCell ref="C30:D30"/>
    <mergeCell ref="C46:D46"/>
    <mergeCell ref="C58:D58"/>
    <mergeCell ref="A50:A52"/>
    <mergeCell ref="A57:O57"/>
  </mergeCells>
  <pageMargins left="0.7" right="0.7" top="0.17" bottom="0.3" header="0.3" footer="0.3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9"/>
  <sheetViews>
    <sheetView topLeftCell="A6" zoomScale="60" zoomScaleNormal="60" workbookViewId="0">
      <selection activeCell="H48" sqref="H48"/>
    </sheetView>
  </sheetViews>
  <sheetFormatPr defaultRowHeight="14.4"/>
  <cols>
    <col min="1" max="1" width="15" customWidth="1"/>
    <col min="2" max="2" width="40.6640625" customWidth="1"/>
    <col min="3" max="3" width="16.5546875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>
      <c r="A1" s="64" t="s">
        <v>241</v>
      </c>
      <c r="B1" s="64"/>
    </row>
    <row r="2" spans="1:20" ht="15.6">
      <c r="A2" s="64" t="s">
        <v>242</v>
      </c>
      <c r="B2" s="64"/>
    </row>
    <row r="3" spans="1:20" ht="15.6">
      <c r="A3" s="64" t="s">
        <v>243</v>
      </c>
      <c r="B3" s="65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>
      <c r="A4" s="89"/>
      <c r="B4" s="102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20" ht="18">
      <c r="A5" s="91"/>
      <c r="B5" s="103"/>
      <c r="C5" s="40" t="s">
        <v>178</v>
      </c>
      <c r="D5" s="54" t="s">
        <v>179</v>
      </c>
      <c r="E5" s="5" t="s">
        <v>4</v>
      </c>
      <c r="F5" s="5" t="s">
        <v>5</v>
      </c>
      <c r="G5" s="5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Q6" s="32"/>
      <c r="R6" s="32"/>
      <c r="S6" s="32"/>
      <c r="T6" s="32"/>
    </row>
    <row r="7" spans="1:20" ht="15" customHeight="1">
      <c r="A7" s="89" t="s">
        <v>206</v>
      </c>
      <c r="B7" s="52" t="s">
        <v>28</v>
      </c>
      <c r="C7" s="86" t="s">
        <v>32</v>
      </c>
      <c r="D7" s="87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2.75" customHeight="1">
      <c r="A8" s="90"/>
      <c r="B8" s="53" t="s">
        <v>77</v>
      </c>
      <c r="C8" s="60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5"/>
      <c r="S8" s="32"/>
      <c r="T8" s="33"/>
    </row>
    <row r="9" spans="1:20" ht="14.25" customHeight="1">
      <c r="A9" s="90"/>
      <c r="B9" s="53" t="s">
        <v>143</v>
      </c>
      <c r="C9" s="60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3.5" customHeight="1">
      <c r="A10" s="90"/>
      <c r="B10" s="53" t="s">
        <v>78</v>
      </c>
      <c r="C10" s="60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2" customHeight="1">
      <c r="A11" s="90"/>
      <c r="B11" s="53" t="s">
        <v>79</v>
      </c>
      <c r="C11" s="61">
        <v>4</v>
      </c>
      <c r="D11" s="11" t="s">
        <v>82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2.75" customHeight="1">
      <c r="A12" s="90"/>
      <c r="B12" s="53" t="s">
        <v>64</v>
      </c>
      <c r="C12" s="60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2.75" customHeight="1">
      <c r="A13" s="90"/>
      <c r="B13" s="53" t="s">
        <v>80</v>
      </c>
      <c r="C13" s="60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1.25" customHeight="1">
      <c r="A14" s="90"/>
      <c r="B14" s="53" t="s">
        <v>75</v>
      </c>
      <c r="C14" s="60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3.5" customHeight="1">
      <c r="A15" s="91"/>
      <c r="B15" s="53" t="s">
        <v>81</v>
      </c>
      <c r="C15" s="60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3.5" customHeight="1">
      <c r="A16" s="89" t="s">
        <v>244</v>
      </c>
      <c r="B16" s="52" t="s">
        <v>157</v>
      </c>
      <c r="C16" s="86">
        <v>50</v>
      </c>
      <c r="D16" s="87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4.25" customHeight="1">
      <c r="A17" s="90"/>
      <c r="B17" s="53" t="s">
        <v>158</v>
      </c>
      <c r="C17" s="60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2.75" customHeight="1">
      <c r="A18" s="90"/>
      <c r="B18" s="53" t="s">
        <v>159</v>
      </c>
      <c r="C18" s="60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2.75" customHeight="1">
      <c r="A19" s="91"/>
      <c r="B19" s="53" t="s">
        <v>64</v>
      </c>
      <c r="C19" s="60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2.75" customHeight="1">
      <c r="A20" s="89" t="s">
        <v>207</v>
      </c>
      <c r="B20" s="52" t="s">
        <v>31</v>
      </c>
      <c r="C20" s="86" t="s">
        <v>33</v>
      </c>
      <c r="D20" s="87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2.75" customHeight="1">
      <c r="A21" s="90"/>
      <c r="B21" s="53" t="s">
        <v>83</v>
      </c>
      <c r="C21" s="60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3.5" customHeight="1">
      <c r="A22" s="90"/>
      <c r="B22" s="53" t="s">
        <v>78</v>
      </c>
      <c r="C22" s="60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2.75" customHeight="1">
      <c r="A23" s="91"/>
      <c r="B23" s="53" t="s">
        <v>84</v>
      </c>
      <c r="C23" s="60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3.5" customHeight="1">
      <c r="A24" s="31"/>
      <c r="B24" s="52" t="s">
        <v>19</v>
      </c>
      <c r="C24" s="86">
        <v>50</v>
      </c>
      <c r="D24" s="87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3.5" customHeight="1">
      <c r="A25" s="89" t="s">
        <v>208</v>
      </c>
      <c r="B25" s="52" t="s">
        <v>149</v>
      </c>
      <c r="C25" s="86">
        <f>SUM(D26:D27)</f>
        <v>60.6</v>
      </c>
      <c r="D25" s="87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4"/>
      <c r="R25" s="32"/>
      <c r="S25" s="34"/>
      <c r="T25" s="32"/>
    </row>
    <row r="26" spans="1:20" ht="13.5" customHeight="1">
      <c r="A26" s="90"/>
      <c r="B26" s="53" t="s">
        <v>150</v>
      </c>
      <c r="C26" s="60">
        <v>71.3</v>
      </c>
      <c r="D26" s="7">
        <v>57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Q26" s="34"/>
      <c r="R26" s="32"/>
      <c r="S26" s="34"/>
      <c r="T26" s="32"/>
    </row>
    <row r="27" spans="1:20" ht="13.5" customHeight="1">
      <c r="A27" s="91"/>
      <c r="B27" s="53" t="s">
        <v>151</v>
      </c>
      <c r="C27" s="60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2"/>
      <c r="S27" s="34"/>
      <c r="T27" s="32"/>
    </row>
    <row r="28" spans="1:20" ht="13.5" customHeight="1">
      <c r="A28" s="31"/>
      <c r="B28" s="52" t="s">
        <v>20</v>
      </c>
      <c r="C28" s="86">
        <f>170+C16+222+C24+C25</f>
        <v>552.6</v>
      </c>
      <c r="D28" s="87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4"/>
      <c r="R28" s="32"/>
      <c r="S28" s="34"/>
      <c r="T28" s="32"/>
    </row>
    <row r="29" spans="1:20" ht="14.25" customHeight="1">
      <c r="A29" s="86" t="s">
        <v>21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7"/>
      <c r="Q29" s="34"/>
      <c r="R29" s="32"/>
      <c r="S29" s="34"/>
      <c r="T29" s="32"/>
    </row>
    <row r="30" spans="1:20" ht="14.25" customHeight="1">
      <c r="A30" s="89" t="s">
        <v>245</v>
      </c>
      <c r="B30" s="52" t="s">
        <v>152</v>
      </c>
      <c r="C30" s="86">
        <f>SUM(D31:D39)</f>
        <v>79.599999999999994</v>
      </c>
      <c r="D30" s="87"/>
      <c r="E30" s="24">
        <v>1.37</v>
      </c>
      <c r="F30" s="24">
        <v>4.08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4"/>
      <c r="R30" s="32"/>
      <c r="S30" s="34"/>
      <c r="T30" s="32"/>
    </row>
    <row r="31" spans="1:20" ht="13.5" customHeight="1">
      <c r="A31" s="90"/>
      <c r="B31" s="53" t="s">
        <v>153</v>
      </c>
      <c r="C31" s="60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4.25" customHeight="1">
      <c r="A32" s="90"/>
      <c r="B32" s="53" t="s">
        <v>70</v>
      </c>
      <c r="C32" s="60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2.75" customHeight="1">
      <c r="A33" s="90"/>
      <c r="B33" s="53" t="s">
        <v>71</v>
      </c>
      <c r="C33" s="60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3.5" customHeight="1">
      <c r="A34" s="90"/>
      <c r="B34" s="53" t="s">
        <v>154</v>
      </c>
      <c r="C34" s="60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2"/>
      <c r="S34" s="34"/>
      <c r="T34" s="32"/>
    </row>
    <row r="35" spans="1:20" ht="12.75" customHeight="1">
      <c r="A35" s="90"/>
      <c r="B35" s="53" t="s">
        <v>155</v>
      </c>
      <c r="C35" s="60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4"/>
      <c r="R35" s="32"/>
      <c r="S35" s="34"/>
      <c r="T35" s="32"/>
    </row>
    <row r="36" spans="1:20" ht="12.75" customHeight="1">
      <c r="A36" s="90"/>
      <c r="B36" s="53" t="s">
        <v>78</v>
      </c>
      <c r="C36" s="60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4"/>
      <c r="R36" s="32"/>
      <c r="S36" s="34"/>
      <c r="T36" s="32"/>
    </row>
    <row r="37" spans="1:20" ht="12.75" customHeight="1">
      <c r="A37" s="90"/>
      <c r="B37" s="53" t="s">
        <v>97</v>
      </c>
      <c r="C37" s="60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4"/>
      <c r="R37" s="32"/>
      <c r="S37" s="34"/>
      <c r="T37" s="32"/>
    </row>
    <row r="38" spans="1:20" ht="12.75" customHeight="1">
      <c r="A38" s="90"/>
      <c r="B38" s="53" t="s">
        <v>68</v>
      </c>
      <c r="C38" s="60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4"/>
      <c r="R38" s="32"/>
      <c r="S38" s="34"/>
      <c r="T38" s="32"/>
    </row>
    <row r="39" spans="1:20" ht="13.5" customHeight="1">
      <c r="A39" s="91"/>
      <c r="B39" s="53" t="s">
        <v>156</v>
      </c>
      <c r="C39" s="60">
        <v>1</v>
      </c>
      <c r="D39" s="7">
        <v>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4"/>
      <c r="R39" s="32"/>
      <c r="S39" s="34"/>
      <c r="T39" s="32"/>
    </row>
    <row r="40" spans="1:20" ht="18">
      <c r="A40" s="89" t="s">
        <v>209</v>
      </c>
      <c r="B40" s="52" t="s">
        <v>34</v>
      </c>
      <c r="C40" s="86">
        <v>200</v>
      </c>
      <c r="D40" s="87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4"/>
      <c r="R40" s="32"/>
      <c r="S40" s="34"/>
      <c r="T40" s="32"/>
    </row>
    <row r="41" spans="1:20">
      <c r="A41" s="90"/>
      <c r="B41" s="53" t="s">
        <v>85</v>
      </c>
      <c r="C41" s="60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>
      <c r="A42" s="90"/>
      <c r="B42" s="53" t="s">
        <v>69</v>
      </c>
      <c r="C42" s="60" t="s">
        <v>184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>
      <c r="A43" s="90"/>
      <c r="B43" s="53" t="s">
        <v>70</v>
      </c>
      <c r="C43" s="60" t="s">
        <v>185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>
      <c r="A44" s="90"/>
      <c r="B44" s="53" t="s">
        <v>71</v>
      </c>
      <c r="C44" s="60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>
      <c r="A45" s="90"/>
      <c r="B45" s="53" t="s">
        <v>86</v>
      </c>
      <c r="C45" s="60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>
      <c r="A46" s="90"/>
      <c r="B46" s="53" t="s">
        <v>98</v>
      </c>
      <c r="C46" s="60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>
      <c r="A47" s="91"/>
      <c r="B47" s="53" t="s">
        <v>136</v>
      </c>
      <c r="C47" s="60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>
      <c r="A48" s="89" t="s">
        <v>210</v>
      </c>
      <c r="B48" s="52" t="s">
        <v>60</v>
      </c>
      <c r="C48" s="86">
        <v>108.7</v>
      </c>
      <c r="D48" s="87"/>
      <c r="E48" s="8">
        <v>7.12</v>
      </c>
      <c r="F48" s="8">
        <v>6.29</v>
      </c>
      <c r="G48" s="8">
        <v>2.54</v>
      </c>
      <c r="H48" s="8">
        <v>107</v>
      </c>
      <c r="I48" s="8">
        <v>0.04</v>
      </c>
      <c r="J48" s="8">
        <v>0.77</v>
      </c>
      <c r="K48" s="8">
        <v>3</v>
      </c>
      <c r="L48" s="8">
        <v>10.3</v>
      </c>
      <c r="M48" s="8">
        <v>67.400000000000006</v>
      </c>
      <c r="N48" s="8">
        <v>8</v>
      </c>
      <c r="O48" s="8">
        <v>0.43</v>
      </c>
    </row>
    <row r="49" spans="1:15">
      <c r="A49" s="90"/>
      <c r="B49" s="53" t="s">
        <v>87</v>
      </c>
      <c r="C49" s="60">
        <v>42.1</v>
      </c>
      <c r="D49" s="7">
        <v>42.1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90"/>
      <c r="B50" s="53" t="s">
        <v>294</v>
      </c>
      <c r="C50" s="60" t="s">
        <v>196</v>
      </c>
      <c r="D50" s="7">
        <v>40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90"/>
      <c r="B51" s="53" t="s">
        <v>71</v>
      </c>
      <c r="C51" s="60">
        <v>5</v>
      </c>
      <c r="D51" s="7">
        <v>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90"/>
      <c r="B52" s="53" t="s">
        <v>295</v>
      </c>
      <c r="C52" s="60">
        <v>4</v>
      </c>
      <c r="D52" s="7">
        <v>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90"/>
      <c r="B53" s="53" t="s">
        <v>136</v>
      </c>
      <c r="C53" s="60">
        <v>0.1</v>
      </c>
      <c r="D53" s="7">
        <v>0.1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89" t="s">
        <v>219</v>
      </c>
      <c r="B54" s="52" t="s">
        <v>35</v>
      </c>
      <c r="C54" s="86">
        <v>150</v>
      </c>
      <c r="D54" s="87"/>
      <c r="E54" s="8">
        <v>3.06</v>
      </c>
      <c r="F54" s="8">
        <v>5.8</v>
      </c>
      <c r="G54" s="8">
        <v>20.45</v>
      </c>
      <c r="H54" s="8">
        <v>137.25</v>
      </c>
      <c r="I54" s="8">
        <v>0.14000000000000001</v>
      </c>
      <c r="J54" s="8">
        <v>18.170000000000002</v>
      </c>
      <c r="K54" s="8">
        <v>25.5</v>
      </c>
      <c r="L54" s="8">
        <v>36.979999999999997</v>
      </c>
      <c r="M54" s="8">
        <v>27.75</v>
      </c>
      <c r="N54" s="8">
        <v>86.6</v>
      </c>
      <c r="O54" s="8">
        <v>0.01</v>
      </c>
    </row>
    <row r="55" spans="1:15">
      <c r="A55" s="90"/>
      <c r="B55" s="53" t="s">
        <v>69</v>
      </c>
      <c r="C55" s="60" t="s">
        <v>186</v>
      </c>
      <c r="D55" s="7">
        <v>128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90"/>
      <c r="B56" s="53" t="s">
        <v>88</v>
      </c>
      <c r="C56" s="60">
        <v>23.7</v>
      </c>
      <c r="D56" s="7">
        <v>22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90"/>
      <c r="B57" s="53" t="s">
        <v>64</v>
      </c>
      <c r="C57" s="60">
        <v>5.3</v>
      </c>
      <c r="D57" s="7">
        <v>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91"/>
      <c r="B58" s="53" t="s">
        <v>136</v>
      </c>
      <c r="C58" s="60">
        <v>0.2</v>
      </c>
      <c r="D58" s="7">
        <v>0.2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89"/>
      <c r="B59" s="52" t="s">
        <v>138</v>
      </c>
      <c r="C59" s="86">
        <v>200</v>
      </c>
      <c r="D59" s="87"/>
      <c r="E59" s="8">
        <v>1</v>
      </c>
      <c r="F59" s="8">
        <v>0.2</v>
      </c>
      <c r="G59" s="8">
        <v>20.2</v>
      </c>
      <c r="H59" s="8">
        <v>152</v>
      </c>
      <c r="I59" s="8">
        <v>0.02</v>
      </c>
      <c r="J59" s="8">
        <v>4</v>
      </c>
      <c r="K59" s="8">
        <v>0</v>
      </c>
      <c r="L59" s="8">
        <v>14</v>
      </c>
      <c r="M59" s="8">
        <v>14</v>
      </c>
      <c r="N59" s="8">
        <v>8.8000000000000007</v>
      </c>
      <c r="O59" s="8">
        <v>1.8</v>
      </c>
    </row>
    <row r="60" spans="1:15">
      <c r="A60" s="91"/>
      <c r="B60" s="53" t="s">
        <v>36</v>
      </c>
      <c r="C60" s="60">
        <v>200</v>
      </c>
      <c r="D60" s="7">
        <v>200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31"/>
      <c r="B61" s="52" t="s">
        <v>19</v>
      </c>
      <c r="C61" s="86">
        <v>50</v>
      </c>
      <c r="D61" s="87"/>
      <c r="E61" s="19">
        <v>3.8</v>
      </c>
      <c r="F61" s="24">
        <v>0.45</v>
      </c>
      <c r="G61" s="24">
        <v>24.9</v>
      </c>
      <c r="H61" s="24">
        <v>113.22</v>
      </c>
      <c r="I61" s="24">
        <v>0.08</v>
      </c>
      <c r="J61" s="24">
        <v>0</v>
      </c>
      <c r="K61" s="24">
        <v>0</v>
      </c>
      <c r="L61" s="24">
        <v>13.02</v>
      </c>
      <c r="M61" s="24">
        <v>41.5</v>
      </c>
      <c r="N61" s="24">
        <v>17.53</v>
      </c>
      <c r="O61" s="24">
        <v>0.8</v>
      </c>
    </row>
    <row r="62" spans="1:15">
      <c r="A62" s="31"/>
      <c r="B62" s="52" t="s">
        <v>24</v>
      </c>
      <c r="C62" s="86">
        <v>50</v>
      </c>
      <c r="D62" s="87"/>
      <c r="E62" s="24">
        <v>2.75</v>
      </c>
      <c r="F62" s="24">
        <v>0.5</v>
      </c>
      <c r="G62" s="24">
        <v>17</v>
      </c>
      <c r="H62" s="24">
        <v>85</v>
      </c>
      <c r="I62" s="24">
        <v>0.09</v>
      </c>
      <c r="J62" s="24">
        <v>0</v>
      </c>
      <c r="K62" s="24">
        <v>0</v>
      </c>
      <c r="L62" s="24">
        <v>10.5</v>
      </c>
      <c r="M62" s="24">
        <v>87</v>
      </c>
      <c r="N62" s="24">
        <v>28.5</v>
      </c>
      <c r="O62" s="24">
        <v>1.8</v>
      </c>
    </row>
    <row r="63" spans="1:15">
      <c r="A63" s="31"/>
      <c r="B63" s="52" t="s">
        <v>26</v>
      </c>
      <c r="C63" s="72">
        <f>C30+C40+C48+C54+C59+C61+C62</f>
        <v>838.3</v>
      </c>
      <c r="D63" s="73"/>
      <c r="E63" s="6">
        <v>16.73</v>
      </c>
      <c r="F63" s="6">
        <f t="shared" ref="F63:N63" si="1">SUM(F30:F62)</f>
        <v>21.23</v>
      </c>
      <c r="G63" s="6">
        <f t="shared" si="1"/>
        <v>100.72</v>
      </c>
      <c r="H63" s="6">
        <f t="shared" si="1"/>
        <v>714.61</v>
      </c>
      <c r="I63" s="6">
        <f t="shared" si="1"/>
        <v>0.58000000000000007</v>
      </c>
      <c r="J63" s="6">
        <f t="shared" si="1"/>
        <v>49.08</v>
      </c>
      <c r="K63" s="6">
        <f t="shared" si="1"/>
        <v>28.66</v>
      </c>
      <c r="L63" s="6">
        <f t="shared" si="1"/>
        <v>164.34</v>
      </c>
      <c r="M63" s="6">
        <f t="shared" si="1"/>
        <v>283.22000000000003</v>
      </c>
      <c r="N63" s="6">
        <f t="shared" si="1"/>
        <v>192.9</v>
      </c>
      <c r="O63" s="6">
        <f>SUM(O30:O62)</f>
        <v>7.56</v>
      </c>
    </row>
    <row r="64" spans="1:15">
      <c r="A64" s="31"/>
      <c r="B64" s="5" t="s">
        <v>180</v>
      </c>
      <c r="C64" s="74">
        <f>C28+C63</f>
        <v>1390.9</v>
      </c>
      <c r="D64" s="75"/>
      <c r="E64" s="40">
        <v>63.043999999999997</v>
      </c>
      <c r="F64" s="40">
        <f t="shared" ref="F64:O64" si="2">SUM(F28+F63)</f>
        <v>55.97</v>
      </c>
      <c r="G64" s="40">
        <f t="shared" si="2"/>
        <v>232.285</v>
      </c>
      <c r="H64" s="40">
        <f t="shared" si="2"/>
        <v>1588.393</v>
      </c>
      <c r="I64" s="40">
        <f t="shared" si="2"/>
        <v>0.96000000000000019</v>
      </c>
      <c r="J64" s="40">
        <f t="shared" si="2"/>
        <v>55.6</v>
      </c>
      <c r="K64" s="40">
        <f t="shared" si="2"/>
        <v>29.14</v>
      </c>
      <c r="L64" s="40">
        <f t="shared" si="2"/>
        <v>635.95399999999995</v>
      </c>
      <c r="M64" s="40">
        <f t="shared" si="2"/>
        <v>913.43500000000006</v>
      </c>
      <c r="N64" s="40">
        <f t="shared" si="2"/>
        <v>310.79000000000002</v>
      </c>
      <c r="O64" s="40">
        <f t="shared" si="2"/>
        <v>11.282</v>
      </c>
    </row>
    <row r="65" spans="1:15">
      <c r="A65" s="31"/>
      <c r="B65" s="86" t="s">
        <v>123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7"/>
    </row>
    <row r="66" spans="1:15">
      <c r="A66" s="31"/>
      <c r="B66" s="52" t="s">
        <v>127</v>
      </c>
      <c r="C66" s="86">
        <v>200</v>
      </c>
      <c r="D66" s="87"/>
      <c r="E66" s="17">
        <v>5.8</v>
      </c>
      <c r="F66" s="17">
        <v>5</v>
      </c>
      <c r="G66" s="17">
        <v>8</v>
      </c>
      <c r="H66" s="17">
        <v>106</v>
      </c>
      <c r="I66" s="17">
        <v>0.08</v>
      </c>
      <c r="J66" s="17">
        <v>0.34</v>
      </c>
      <c r="K66" s="17">
        <v>1.4</v>
      </c>
      <c r="L66" s="17">
        <v>40</v>
      </c>
      <c r="M66" s="17">
        <v>240</v>
      </c>
      <c r="N66" s="17">
        <v>180</v>
      </c>
      <c r="O66" s="17">
        <v>0.2</v>
      </c>
    </row>
    <row r="67" spans="1:15">
      <c r="A67" s="31"/>
      <c r="B67" s="52" t="s">
        <v>128</v>
      </c>
      <c r="C67" s="86">
        <v>30</v>
      </c>
      <c r="D67" s="87"/>
      <c r="E67" s="17">
        <v>0.98</v>
      </c>
      <c r="F67" s="17">
        <v>7.65</v>
      </c>
      <c r="G67" s="17">
        <v>15.63</v>
      </c>
      <c r="H67" s="17">
        <v>135.25</v>
      </c>
      <c r="I67" s="17"/>
      <c r="J67" s="17"/>
      <c r="K67" s="17"/>
      <c r="L67" s="17"/>
      <c r="M67" s="17"/>
      <c r="N67" s="17"/>
      <c r="O67" s="17"/>
    </row>
    <row r="68" spans="1:15">
      <c r="A68" s="31"/>
      <c r="B68" s="52" t="s">
        <v>126</v>
      </c>
      <c r="C68" s="76">
        <f>C66+C67</f>
        <v>230</v>
      </c>
      <c r="D68" s="77"/>
      <c r="E68" s="17">
        <f>SUM(E66:E67)</f>
        <v>6.7799999999999994</v>
      </c>
      <c r="F68" s="17">
        <f t="shared" ref="F68:O68" si="3">SUM(F66:F67)</f>
        <v>12.65</v>
      </c>
      <c r="G68" s="17">
        <f t="shared" si="3"/>
        <v>23.630000000000003</v>
      </c>
      <c r="H68" s="17">
        <f t="shared" si="3"/>
        <v>241.25</v>
      </c>
      <c r="I68" s="17">
        <f t="shared" si="3"/>
        <v>0.08</v>
      </c>
      <c r="J68" s="17">
        <f t="shared" si="3"/>
        <v>0.34</v>
      </c>
      <c r="K68" s="17">
        <f t="shared" si="3"/>
        <v>1.4</v>
      </c>
      <c r="L68" s="17">
        <f t="shared" si="3"/>
        <v>40</v>
      </c>
      <c r="M68" s="17">
        <f t="shared" si="3"/>
        <v>240</v>
      </c>
      <c r="N68" s="17">
        <f t="shared" si="3"/>
        <v>180</v>
      </c>
      <c r="O68" s="17">
        <f t="shared" si="3"/>
        <v>0.2</v>
      </c>
    </row>
    <row r="69" spans="1:15">
      <c r="A69" s="31"/>
      <c r="B69" s="52" t="s">
        <v>27</v>
      </c>
      <c r="C69" s="78">
        <f>C64+C68</f>
        <v>1620.9</v>
      </c>
      <c r="D69" s="79"/>
      <c r="E69" s="6">
        <f t="shared" ref="E69:O69" si="4">SUM(E28,E63,E68)</f>
        <v>69.823999999999998</v>
      </c>
      <c r="F69" s="40">
        <f t="shared" si="4"/>
        <v>68.62</v>
      </c>
      <c r="G69" s="40">
        <f t="shared" si="4"/>
        <v>255.91499999999999</v>
      </c>
      <c r="H69" s="40">
        <f t="shared" si="4"/>
        <v>1829.643</v>
      </c>
      <c r="I69" s="40">
        <f t="shared" si="4"/>
        <v>1.0400000000000003</v>
      </c>
      <c r="J69" s="40">
        <f t="shared" si="4"/>
        <v>55.940000000000005</v>
      </c>
      <c r="K69" s="40">
        <f t="shared" si="4"/>
        <v>30.54</v>
      </c>
      <c r="L69" s="40">
        <f t="shared" si="4"/>
        <v>675.95399999999995</v>
      </c>
      <c r="M69" s="40">
        <f t="shared" si="4"/>
        <v>1153.4349999999999</v>
      </c>
      <c r="N69" s="40">
        <f t="shared" si="4"/>
        <v>490.79</v>
      </c>
      <c r="O69" s="40">
        <f t="shared" si="4"/>
        <v>11.481999999999999</v>
      </c>
    </row>
  </sheetData>
  <mergeCells count="34">
    <mergeCell ref="C24:D24"/>
    <mergeCell ref="C25:D25"/>
    <mergeCell ref="C28:D28"/>
    <mergeCell ref="A29:O29"/>
    <mergeCell ref="A25:A27"/>
    <mergeCell ref="C67:D67"/>
    <mergeCell ref="A54:A58"/>
    <mergeCell ref="A59:A60"/>
    <mergeCell ref="C30:D30"/>
    <mergeCell ref="C40:D40"/>
    <mergeCell ref="C48:D48"/>
    <mergeCell ref="B65:O65"/>
    <mergeCell ref="C61:D61"/>
    <mergeCell ref="C62:D62"/>
    <mergeCell ref="A30:A39"/>
    <mergeCell ref="A40:A47"/>
    <mergeCell ref="A48:A53"/>
    <mergeCell ref="C66:D66"/>
    <mergeCell ref="C54:D54"/>
    <mergeCell ref="C59:D59"/>
    <mergeCell ref="I4:K4"/>
    <mergeCell ref="L4:O4"/>
    <mergeCell ref="A7:A15"/>
    <mergeCell ref="A16:A19"/>
    <mergeCell ref="A20:A23"/>
    <mergeCell ref="A6:O6"/>
    <mergeCell ref="A4:A5"/>
    <mergeCell ref="B4:B5"/>
    <mergeCell ref="E4:G4"/>
    <mergeCell ref="H4:H5"/>
    <mergeCell ref="C4:D4"/>
    <mergeCell ref="C7:D7"/>
    <mergeCell ref="C16:D16"/>
    <mergeCell ref="C20:D20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0"/>
  <sheetViews>
    <sheetView tabSelected="1" topLeftCell="A27" workbookViewId="0">
      <selection activeCell="B48" sqref="B48"/>
    </sheetView>
  </sheetViews>
  <sheetFormatPr defaultRowHeight="14.4"/>
  <cols>
    <col min="1" max="1" width="14.44140625" customWidth="1"/>
    <col min="2" max="2" width="31.6640625" customWidth="1"/>
    <col min="3" max="3" width="16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>
      <c r="A1" s="64" t="s">
        <v>246</v>
      </c>
      <c r="B1" s="64"/>
    </row>
    <row r="2" spans="1:18" ht="15.6">
      <c r="A2" s="64" t="s">
        <v>247</v>
      </c>
      <c r="B2" s="64"/>
    </row>
    <row r="3" spans="1:18" ht="15.6">
      <c r="A3" s="64" t="s">
        <v>243</v>
      </c>
      <c r="B3" s="6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8" ht="18">
      <c r="A7" s="89" t="s">
        <v>211</v>
      </c>
      <c r="B7" s="52" t="s">
        <v>160</v>
      </c>
      <c r="C7" s="86">
        <v>200</v>
      </c>
      <c r="D7" s="87"/>
      <c r="E7" s="8">
        <v>9.09</v>
      </c>
      <c r="F7" s="8">
        <v>8.4</v>
      </c>
      <c r="G7" s="8">
        <v>24.2</v>
      </c>
      <c r="H7" s="8">
        <v>195.2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6"/>
      <c r="R7" s="47"/>
    </row>
    <row r="8" spans="1:18" ht="18">
      <c r="A8" s="90"/>
      <c r="B8" s="53" t="s">
        <v>74</v>
      </c>
      <c r="C8" s="60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6"/>
      <c r="R8" s="47"/>
    </row>
    <row r="9" spans="1:18" ht="18">
      <c r="A9" s="90"/>
      <c r="B9" s="53" t="s">
        <v>161</v>
      </c>
      <c r="C9" s="60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6"/>
      <c r="R9" s="47"/>
    </row>
    <row r="10" spans="1:18" ht="18">
      <c r="A10" s="90"/>
      <c r="B10" s="53" t="s">
        <v>105</v>
      </c>
      <c r="C10" s="60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6"/>
      <c r="R10" s="47"/>
    </row>
    <row r="11" spans="1:18" ht="18">
      <c r="A11" s="91"/>
      <c r="B11" s="53" t="s">
        <v>64</v>
      </c>
      <c r="C11" s="60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6"/>
      <c r="R11" s="47"/>
    </row>
    <row r="12" spans="1:18" ht="18">
      <c r="A12" s="89" t="s">
        <v>212</v>
      </c>
      <c r="B12" s="52" t="s">
        <v>30</v>
      </c>
      <c r="C12" s="86">
        <v>10</v>
      </c>
      <c r="D12" s="87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6"/>
      <c r="R12" s="47"/>
    </row>
    <row r="13" spans="1:18" ht="18">
      <c r="A13" s="91"/>
      <c r="B13" s="53" t="s">
        <v>64</v>
      </c>
      <c r="C13" s="60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6"/>
      <c r="R13" s="47"/>
    </row>
    <row r="14" spans="1:18" ht="18">
      <c r="A14" s="31"/>
      <c r="B14" s="52" t="s">
        <v>19</v>
      </c>
      <c r="C14" s="86">
        <v>50</v>
      </c>
      <c r="D14" s="87"/>
      <c r="E14" s="19">
        <v>4.05</v>
      </c>
      <c r="F14" s="24">
        <v>0.45</v>
      </c>
      <c r="G14" s="24">
        <v>24.9</v>
      </c>
      <c r="H14" s="24">
        <v>121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6"/>
      <c r="R14" s="47"/>
    </row>
    <row r="15" spans="1:18" ht="18">
      <c r="A15" s="89" t="s">
        <v>221</v>
      </c>
      <c r="B15" s="55" t="s">
        <v>42</v>
      </c>
      <c r="C15" s="86">
        <v>200</v>
      </c>
      <c r="D15" s="87"/>
      <c r="E15" s="12">
        <v>12</v>
      </c>
      <c r="F15" s="8">
        <v>5</v>
      </c>
      <c r="G15" s="8">
        <v>56.8</v>
      </c>
      <c r="H15" s="8">
        <v>105.26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6"/>
      <c r="R15" s="47"/>
    </row>
    <row r="16" spans="1:18" ht="18">
      <c r="A16" s="90"/>
      <c r="B16" s="53" t="s">
        <v>296</v>
      </c>
      <c r="C16" s="60">
        <v>8</v>
      </c>
      <c r="D16" s="7">
        <v>8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6"/>
      <c r="R16" s="47"/>
    </row>
    <row r="17" spans="1:18" ht="18">
      <c r="A17" s="90"/>
      <c r="B17" s="53" t="s">
        <v>74</v>
      </c>
      <c r="C17" s="60">
        <v>100</v>
      </c>
      <c r="D17" s="7">
        <v>100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6"/>
      <c r="R17" s="47"/>
    </row>
    <row r="18" spans="1:18" ht="18">
      <c r="A18" s="91"/>
      <c r="B18" s="53" t="s">
        <v>297</v>
      </c>
      <c r="C18" s="60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6"/>
      <c r="R18" s="47"/>
    </row>
    <row r="19" spans="1:18" ht="18">
      <c r="A19" s="80"/>
      <c r="B19" s="52" t="s">
        <v>122</v>
      </c>
      <c r="C19" s="86">
        <v>100</v>
      </c>
      <c r="D19" s="87"/>
      <c r="E19" s="22">
        <v>0.6</v>
      </c>
      <c r="F19" s="22">
        <v>0.57999999999999996</v>
      </c>
      <c r="G19" s="22">
        <v>59.46</v>
      </c>
      <c r="H19" s="22">
        <v>55</v>
      </c>
      <c r="I19" s="22">
        <v>0.03</v>
      </c>
      <c r="J19" s="22">
        <v>10</v>
      </c>
      <c r="K19" s="22"/>
      <c r="L19" s="22">
        <v>13.05</v>
      </c>
      <c r="M19" s="22">
        <v>11</v>
      </c>
      <c r="N19" s="22">
        <v>9</v>
      </c>
      <c r="O19" s="22">
        <v>2.2000000000000002</v>
      </c>
      <c r="Q19" s="46"/>
      <c r="R19" s="47"/>
    </row>
    <row r="20" spans="1:18" ht="18">
      <c r="A20" s="31"/>
      <c r="B20" s="52" t="s">
        <v>20</v>
      </c>
      <c r="C20" s="86">
        <v>560</v>
      </c>
      <c r="D20" s="87"/>
      <c r="E20" s="6">
        <f t="shared" ref="E20:O20" si="0">SUM(E7:E19)</f>
        <v>25.740000000000002</v>
      </c>
      <c r="F20" s="22">
        <f t="shared" si="0"/>
        <v>22.63</v>
      </c>
      <c r="G20" s="22">
        <f t="shared" si="0"/>
        <v>165.46</v>
      </c>
      <c r="H20" s="22">
        <f t="shared" si="0"/>
        <v>551.46</v>
      </c>
      <c r="I20" s="22">
        <f t="shared" si="0"/>
        <v>0.24</v>
      </c>
      <c r="J20" s="22">
        <f t="shared" si="0"/>
        <v>10.99</v>
      </c>
      <c r="K20" s="22">
        <f t="shared" si="0"/>
        <v>89.6</v>
      </c>
      <c r="L20" s="22">
        <f t="shared" si="0"/>
        <v>191.04400000000001</v>
      </c>
      <c r="M20" s="22">
        <f t="shared" si="0"/>
        <v>222.95499999999998</v>
      </c>
      <c r="N20" s="22">
        <f t="shared" si="0"/>
        <v>73.540000000000006</v>
      </c>
      <c r="O20" s="22">
        <f t="shared" si="0"/>
        <v>4.1319999999999997</v>
      </c>
      <c r="Q20" s="48"/>
      <c r="R20" s="47"/>
    </row>
    <row r="21" spans="1:18" ht="18">
      <c r="A21" s="86" t="s">
        <v>21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7"/>
      <c r="Q21" s="48"/>
      <c r="R21" s="47"/>
    </row>
    <row r="22" spans="1:18" ht="18">
      <c r="A22" s="89" t="s">
        <v>200</v>
      </c>
      <c r="B22" s="52" t="s">
        <v>47</v>
      </c>
      <c r="C22" s="86">
        <f>SUM(D23:D27)</f>
        <v>62.6</v>
      </c>
      <c r="D22" s="87"/>
      <c r="E22" s="8">
        <v>0.85</v>
      </c>
      <c r="F22" s="8">
        <v>3.05</v>
      </c>
      <c r="G22" s="8">
        <v>5.41</v>
      </c>
      <c r="H22" s="8">
        <v>52.44</v>
      </c>
      <c r="I22" s="8">
        <v>0.02</v>
      </c>
      <c r="J22" s="8">
        <v>19.47</v>
      </c>
      <c r="K22" s="8">
        <v>0</v>
      </c>
      <c r="L22" s="8">
        <v>22.42</v>
      </c>
      <c r="M22" s="8">
        <v>9.1</v>
      </c>
      <c r="N22" s="8">
        <v>16.57</v>
      </c>
      <c r="O22" s="8">
        <v>0.31</v>
      </c>
      <c r="Q22" s="48"/>
      <c r="R22" s="49"/>
    </row>
    <row r="23" spans="1:18" ht="18">
      <c r="A23" s="90"/>
      <c r="B23" s="53" t="s">
        <v>85</v>
      </c>
      <c r="C23" s="60">
        <v>59.4</v>
      </c>
      <c r="D23" s="7">
        <v>52.4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48"/>
      <c r="R23" s="49"/>
    </row>
    <row r="24" spans="1:18" ht="18">
      <c r="A24" s="90"/>
      <c r="B24" s="53" t="s">
        <v>70</v>
      </c>
      <c r="C24" s="60">
        <v>6</v>
      </c>
      <c r="D24" s="7">
        <v>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48"/>
      <c r="R24" s="49"/>
    </row>
    <row r="25" spans="1:18" ht="18">
      <c r="A25" s="90"/>
      <c r="B25" s="53" t="s">
        <v>78</v>
      </c>
      <c r="C25" s="60">
        <v>2.5</v>
      </c>
      <c r="D25" s="7">
        <v>2.5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48"/>
      <c r="R25" s="49"/>
    </row>
    <row r="26" spans="1:18" ht="18">
      <c r="A26" s="90"/>
      <c r="B26" s="53" t="s">
        <v>86</v>
      </c>
      <c r="C26" s="60">
        <v>2.5</v>
      </c>
      <c r="D26" s="7">
        <v>2.5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8"/>
      <c r="R26" s="49"/>
    </row>
    <row r="27" spans="1:18">
      <c r="A27" s="91"/>
      <c r="B27" s="53" t="s">
        <v>136</v>
      </c>
      <c r="C27" s="60">
        <v>0.2</v>
      </c>
      <c r="D27" s="7">
        <v>0.2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8">
      <c r="A28" s="89" t="s">
        <v>214</v>
      </c>
      <c r="B28" s="52" t="s">
        <v>38</v>
      </c>
      <c r="C28" s="86">
        <v>200</v>
      </c>
      <c r="D28" s="87"/>
      <c r="E28" s="8">
        <v>4.3899999999999997</v>
      </c>
      <c r="F28" s="8">
        <v>4.22</v>
      </c>
      <c r="G28" s="8">
        <v>13.06</v>
      </c>
      <c r="H28" s="8">
        <v>107.8</v>
      </c>
      <c r="I28" s="8">
        <v>0.18</v>
      </c>
      <c r="J28" s="8">
        <v>4.6500000000000004</v>
      </c>
      <c r="K28" s="8">
        <v>0</v>
      </c>
      <c r="L28" s="8">
        <v>30.46</v>
      </c>
      <c r="M28" s="8">
        <v>69.739999999999995</v>
      </c>
      <c r="N28" s="8">
        <v>28.24</v>
      </c>
      <c r="O28" s="8">
        <v>1.62</v>
      </c>
    </row>
    <row r="29" spans="1:18">
      <c r="A29" s="90"/>
      <c r="B29" s="53" t="s">
        <v>69</v>
      </c>
      <c r="C29" s="60" t="s">
        <v>187</v>
      </c>
      <c r="D29" s="7">
        <v>60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8">
      <c r="A30" s="90"/>
      <c r="B30" s="53" t="s">
        <v>89</v>
      </c>
      <c r="C30" s="60">
        <v>16.2</v>
      </c>
      <c r="D30" s="7">
        <v>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90"/>
      <c r="B31" s="53" t="s">
        <v>70</v>
      </c>
      <c r="C31" s="60" t="s">
        <v>185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>
      <c r="A32" s="90"/>
      <c r="B32" s="53" t="s">
        <v>71</v>
      </c>
      <c r="C32" s="60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90"/>
      <c r="B33" s="53" t="s">
        <v>136</v>
      </c>
      <c r="C33" s="60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1"/>
      <c r="B34" s="53" t="s">
        <v>64</v>
      </c>
      <c r="C34" s="60">
        <v>4</v>
      </c>
      <c r="D34" s="7">
        <v>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89" t="s">
        <v>248</v>
      </c>
      <c r="B35" s="52" t="s">
        <v>39</v>
      </c>
      <c r="C35" s="86">
        <v>110</v>
      </c>
      <c r="D35" s="87"/>
      <c r="E35" s="8">
        <v>15.522</v>
      </c>
      <c r="F35" s="8">
        <v>18.559999999999999</v>
      </c>
      <c r="G35" s="8">
        <v>4.2039999999999997</v>
      </c>
      <c r="H35" s="8">
        <v>252.82</v>
      </c>
      <c r="I35" s="8">
        <v>7.3999999999999996E-2</v>
      </c>
      <c r="J35" s="8">
        <v>9.64</v>
      </c>
      <c r="K35" s="8">
        <v>0.109</v>
      </c>
      <c r="L35" s="8">
        <v>26.094999999999999</v>
      </c>
      <c r="M35" s="8">
        <v>13.619</v>
      </c>
      <c r="N35" s="8">
        <v>16.646000000000001</v>
      </c>
      <c r="O35" s="8">
        <v>1.9279999999999999</v>
      </c>
    </row>
    <row r="36" spans="1:15">
      <c r="A36" s="90"/>
      <c r="B36" s="53" t="s">
        <v>90</v>
      </c>
      <c r="C36" s="60">
        <v>112</v>
      </c>
      <c r="D36" s="7">
        <v>106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90"/>
      <c r="B37" s="53" t="s">
        <v>30</v>
      </c>
      <c r="C37" s="60">
        <v>3</v>
      </c>
      <c r="D37" s="7">
        <v>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90"/>
      <c r="B38" s="53" t="s">
        <v>71</v>
      </c>
      <c r="C38" s="60">
        <v>1.5</v>
      </c>
      <c r="D38" s="7">
        <v>1.5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90"/>
      <c r="B39" s="53" t="s">
        <v>91</v>
      </c>
      <c r="C39" s="60">
        <v>3</v>
      </c>
      <c r="D39" s="7">
        <v>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90"/>
      <c r="B40" s="53" t="s">
        <v>92</v>
      </c>
      <c r="C40" s="60">
        <v>3.5</v>
      </c>
      <c r="D40" s="7">
        <v>3.5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90"/>
      <c r="B41" s="53" t="s">
        <v>78</v>
      </c>
      <c r="C41" s="60">
        <v>1</v>
      </c>
      <c r="D41" s="7">
        <v>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90"/>
      <c r="B42" s="53" t="s">
        <v>86</v>
      </c>
      <c r="C42" s="60">
        <v>1.5</v>
      </c>
      <c r="D42" s="7">
        <v>1.5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91"/>
      <c r="B43" s="53" t="s">
        <v>136</v>
      </c>
      <c r="C43" s="60">
        <v>0.2</v>
      </c>
      <c r="D43" s="7">
        <v>0.2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89" t="s">
        <v>203</v>
      </c>
      <c r="B44" s="52" t="s">
        <v>56</v>
      </c>
      <c r="C44" s="86">
        <v>150</v>
      </c>
      <c r="D44" s="87"/>
      <c r="E44" s="24">
        <v>5.52</v>
      </c>
      <c r="F44" s="24">
        <v>4.5199999999999996</v>
      </c>
      <c r="G44" s="24">
        <v>26.45</v>
      </c>
      <c r="H44" s="24">
        <v>168.45</v>
      </c>
      <c r="I44" s="24">
        <v>0.06</v>
      </c>
      <c r="J44" s="24">
        <v>0</v>
      </c>
      <c r="K44" s="24">
        <v>21</v>
      </c>
      <c r="L44" s="24">
        <v>4.8600000000000003</v>
      </c>
      <c r="M44" s="24">
        <v>37.17</v>
      </c>
      <c r="N44" s="24">
        <v>21.12</v>
      </c>
      <c r="O44" s="24">
        <v>1.1100000000000001</v>
      </c>
    </row>
    <row r="45" spans="1:15">
      <c r="A45" s="90"/>
      <c r="B45" s="53" t="s">
        <v>111</v>
      </c>
      <c r="C45" s="60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90"/>
      <c r="B46" s="53" t="s">
        <v>136</v>
      </c>
      <c r="C46" s="60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91"/>
      <c r="B47" s="53" t="s">
        <v>64</v>
      </c>
      <c r="C47" s="60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89" t="s">
        <v>204</v>
      </c>
      <c r="B48" s="52" t="s">
        <v>304</v>
      </c>
      <c r="C48" s="86">
        <v>200</v>
      </c>
      <c r="D48" s="87"/>
      <c r="E48" s="8">
        <v>0.04</v>
      </c>
      <c r="F48" s="8">
        <v>0</v>
      </c>
      <c r="G48" s="8">
        <v>24.76</v>
      </c>
      <c r="H48" s="8">
        <v>94.2</v>
      </c>
      <c r="I48" s="8">
        <v>0.01</v>
      </c>
      <c r="J48" s="8">
        <v>0.16800000000000001</v>
      </c>
      <c r="K48" s="8">
        <v>0</v>
      </c>
      <c r="L48" s="8">
        <v>6.4</v>
      </c>
      <c r="M48" s="8">
        <v>3.6</v>
      </c>
      <c r="N48" s="8">
        <v>0</v>
      </c>
      <c r="O48" s="8">
        <v>0.18</v>
      </c>
    </row>
    <row r="49" spans="1:15">
      <c r="A49" s="90"/>
      <c r="B49" s="53" t="s">
        <v>76</v>
      </c>
      <c r="C49" s="60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91"/>
      <c r="B50" s="53" t="s">
        <v>78</v>
      </c>
      <c r="C50" s="60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31"/>
      <c r="B51" s="52" t="s">
        <v>19</v>
      </c>
      <c r="C51" s="86">
        <v>50</v>
      </c>
      <c r="D51" s="87"/>
      <c r="E51" s="19">
        <v>3.8</v>
      </c>
      <c r="F51" s="24">
        <v>0.45</v>
      </c>
      <c r="G51" s="24">
        <v>24.9</v>
      </c>
      <c r="H51" s="24">
        <v>113.22</v>
      </c>
      <c r="I51" s="24">
        <v>0.08</v>
      </c>
      <c r="J51" s="24">
        <v>0</v>
      </c>
      <c r="K51" s="24">
        <v>0</v>
      </c>
      <c r="L51" s="24">
        <v>13.02</v>
      </c>
      <c r="M51" s="24">
        <v>41.5</v>
      </c>
      <c r="N51" s="24">
        <v>17.53</v>
      </c>
      <c r="O51" s="24">
        <v>0.8</v>
      </c>
    </row>
    <row r="52" spans="1:15">
      <c r="A52" s="31"/>
      <c r="B52" s="52" t="s">
        <v>24</v>
      </c>
      <c r="C52" s="86">
        <v>50</v>
      </c>
      <c r="D52" s="87"/>
      <c r="E52" s="24">
        <v>2.75</v>
      </c>
      <c r="F52" s="24">
        <v>0.5</v>
      </c>
      <c r="G52" s="24">
        <v>17</v>
      </c>
      <c r="H52" s="24">
        <v>85</v>
      </c>
      <c r="I52" s="24">
        <v>0.09</v>
      </c>
      <c r="J52" s="24">
        <v>0</v>
      </c>
      <c r="K52" s="24">
        <v>0</v>
      </c>
      <c r="L52" s="24">
        <v>10.5</v>
      </c>
      <c r="M52" s="24">
        <v>87</v>
      </c>
      <c r="N52" s="24">
        <v>28.5</v>
      </c>
      <c r="O52" s="24">
        <v>1.8</v>
      </c>
    </row>
    <row r="53" spans="1:15">
      <c r="A53" s="31"/>
      <c r="B53" s="52" t="s">
        <v>26</v>
      </c>
      <c r="C53" s="76">
        <v>822.6</v>
      </c>
      <c r="D53" s="77"/>
      <c r="E53" s="6">
        <f t="shared" ref="E53:O53" si="1">SUM(E22:E52)</f>
        <v>32.872</v>
      </c>
      <c r="F53" s="6">
        <f t="shared" si="1"/>
        <v>31.299999999999997</v>
      </c>
      <c r="G53" s="6">
        <v>115.78</v>
      </c>
      <c r="H53" s="6">
        <f t="shared" si="1"/>
        <v>873.93000000000006</v>
      </c>
      <c r="I53" s="6">
        <f t="shared" si="1"/>
        <v>0.51400000000000001</v>
      </c>
      <c r="J53" s="6">
        <f t="shared" si="1"/>
        <v>33.927999999999997</v>
      </c>
      <c r="K53" s="6">
        <f t="shared" si="1"/>
        <v>21.109000000000002</v>
      </c>
      <c r="L53" s="6">
        <f t="shared" si="1"/>
        <v>113.755</v>
      </c>
      <c r="M53" s="6">
        <f t="shared" si="1"/>
        <v>261.72899999999998</v>
      </c>
      <c r="N53" s="6">
        <f t="shared" si="1"/>
        <v>128.60599999999999</v>
      </c>
      <c r="O53" s="6">
        <f t="shared" si="1"/>
        <v>7.7479999999999993</v>
      </c>
    </row>
    <row r="54" spans="1:15">
      <c r="A54" s="31"/>
      <c r="B54" s="5" t="s">
        <v>180</v>
      </c>
      <c r="C54" s="78">
        <f>C20+C53</f>
        <v>1382.6</v>
      </c>
      <c r="D54" s="79"/>
      <c r="E54" s="40">
        <f>SUM(E20+E53)</f>
        <v>58.612000000000002</v>
      </c>
      <c r="F54" s="40">
        <f t="shared" ref="F54:O54" si="2">SUM(F20+F53)</f>
        <v>53.929999999999993</v>
      </c>
      <c r="G54" s="40">
        <f t="shared" si="2"/>
        <v>281.24</v>
      </c>
      <c r="H54" s="40">
        <f t="shared" si="2"/>
        <v>1425.39</v>
      </c>
      <c r="I54" s="40">
        <f t="shared" si="2"/>
        <v>0.754</v>
      </c>
      <c r="J54" s="40">
        <f t="shared" si="2"/>
        <v>44.917999999999999</v>
      </c>
      <c r="K54" s="40">
        <f t="shared" si="2"/>
        <v>110.709</v>
      </c>
      <c r="L54" s="40">
        <f t="shared" si="2"/>
        <v>304.79899999999998</v>
      </c>
      <c r="M54" s="40">
        <f t="shared" si="2"/>
        <v>484.68399999999997</v>
      </c>
      <c r="N54" s="40">
        <f t="shared" si="2"/>
        <v>202.14600000000002</v>
      </c>
      <c r="O54" s="40">
        <f t="shared" si="2"/>
        <v>11.879999999999999</v>
      </c>
    </row>
    <row r="55" spans="1:15">
      <c r="A55" s="31"/>
      <c r="B55" s="88" t="s">
        <v>123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7"/>
    </row>
    <row r="56" spans="1:15">
      <c r="A56" s="31"/>
      <c r="B56" s="52" t="s">
        <v>129</v>
      </c>
      <c r="C56" s="86">
        <v>200</v>
      </c>
      <c r="D56" s="87"/>
      <c r="E56" s="17">
        <v>0.8</v>
      </c>
      <c r="F56" s="17">
        <v>0.3</v>
      </c>
      <c r="G56" s="17">
        <v>2.86</v>
      </c>
      <c r="H56" s="17">
        <v>18</v>
      </c>
      <c r="I56" s="17">
        <v>0.01</v>
      </c>
      <c r="J56" s="17">
        <v>0.03</v>
      </c>
      <c r="K56" s="17">
        <v>0.1</v>
      </c>
      <c r="L56" s="17">
        <v>2</v>
      </c>
      <c r="M56" s="17">
        <v>22.4</v>
      </c>
      <c r="N56" s="17">
        <v>17.2</v>
      </c>
      <c r="O56" s="17">
        <v>0.02</v>
      </c>
    </row>
    <row r="57" spans="1:15">
      <c r="A57" s="31"/>
      <c r="B57" s="52" t="s">
        <v>125</v>
      </c>
      <c r="C57" s="86">
        <v>30</v>
      </c>
      <c r="D57" s="87"/>
      <c r="E57" s="17">
        <v>2.25</v>
      </c>
      <c r="F57" s="17">
        <v>2.94</v>
      </c>
      <c r="G57" s="17">
        <v>22.32</v>
      </c>
      <c r="H57" s="17">
        <v>125.1</v>
      </c>
      <c r="I57" s="17">
        <v>0.02</v>
      </c>
      <c r="J57" s="17">
        <v>0.02</v>
      </c>
      <c r="K57" s="17"/>
      <c r="L57" s="17">
        <v>3</v>
      </c>
      <c r="M57" s="17">
        <v>8.6999999999999993</v>
      </c>
      <c r="N57" s="17">
        <v>27</v>
      </c>
      <c r="O57" s="17">
        <v>0.63</v>
      </c>
    </row>
    <row r="58" spans="1:15">
      <c r="A58" s="31"/>
      <c r="B58" s="52" t="s">
        <v>126</v>
      </c>
      <c r="C58" s="76">
        <f>C56+C57</f>
        <v>230</v>
      </c>
      <c r="D58" s="77"/>
      <c r="E58" s="17">
        <f>SUM(E56:E57)</f>
        <v>3.05</v>
      </c>
      <c r="F58" s="17">
        <f t="shared" ref="F58:O58" si="3">SUM(F56:F57)</f>
        <v>3.2399999999999998</v>
      </c>
      <c r="G58" s="17">
        <f t="shared" si="3"/>
        <v>25.18</v>
      </c>
      <c r="H58" s="17">
        <f t="shared" si="3"/>
        <v>143.1</v>
      </c>
      <c r="I58" s="17">
        <f t="shared" si="3"/>
        <v>0.03</v>
      </c>
      <c r="J58" s="17">
        <f t="shared" si="3"/>
        <v>0.05</v>
      </c>
      <c r="K58" s="17">
        <f t="shared" si="3"/>
        <v>0.1</v>
      </c>
      <c r="L58" s="17">
        <f t="shared" si="3"/>
        <v>5</v>
      </c>
      <c r="M58" s="17">
        <f t="shared" si="3"/>
        <v>31.099999999999998</v>
      </c>
      <c r="N58" s="17">
        <f t="shared" si="3"/>
        <v>44.2</v>
      </c>
      <c r="O58" s="17">
        <f t="shared" si="3"/>
        <v>0.65</v>
      </c>
    </row>
    <row r="59" spans="1:15">
      <c r="A59" s="31"/>
      <c r="B59" s="52" t="s">
        <v>27</v>
      </c>
      <c r="C59" s="78">
        <f>C54+C58</f>
        <v>1612.6</v>
      </c>
      <c r="D59" s="79"/>
      <c r="E59" s="6">
        <f>SUM(E20,E53,E58)</f>
        <v>61.661999999999999</v>
      </c>
      <c r="F59" s="17">
        <f t="shared" ref="F59:O59" si="4">SUM(F20,F53,F58)</f>
        <v>57.169999999999995</v>
      </c>
      <c r="G59" s="17">
        <f t="shared" si="4"/>
        <v>306.42</v>
      </c>
      <c r="H59" s="17">
        <f t="shared" si="4"/>
        <v>1568.49</v>
      </c>
      <c r="I59" s="17">
        <f t="shared" si="4"/>
        <v>0.78400000000000003</v>
      </c>
      <c r="J59" s="17">
        <f t="shared" si="4"/>
        <v>44.967999999999996</v>
      </c>
      <c r="K59" s="17">
        <f t="shared" si="4"/>
        <v>110.809</v>
      </c>
      <c r="L59" s="17">
        <f t="shared" si="4"/>
        <v>309.79899999999998</v>
      </c>
      <c r="M59" s="17">
        <f t="shared" si="4"/>
        <v>515.78399999999999</v>
      </c>
      <c r="N59" s="17">
        <f t="shared" si="4"/>
        <v>246.346</v>
      </c>
      <c r="O59" s="17">
        <f t="shared" si="4"/>
        <v>12.53</v>
      </c>
    </row>
    <row r="60" spans="1: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33">
    <mergeCell ref="C20:D20"/>
    <mergeCell ref="C22:D22"/>
    <mergeCell ref="C28:D28"/>
    <mergeCell ref="C35:D35"/>
    <mergeCell ref="C19:D19"/>
    <mergeCell ref="A44:A47"/>
    <mergeCell ref="A48:A50"/>
    <mergeCell ref="A21:O21"/>
    <mergeCell ref="A22:A27"/>
    <mergeCell ref="A28:A34"/>
    <mergeCell ref="A35:A43"/>
    <mergeCell ref="C44:D44"/>
    <mergeCell ref="C48:D48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51:D51"/>
    <mergeCell ref="C52:D52"/>
    <mergeCell ref="C56:D56"/>
    <mergeCell ref="C57:D57"/>
    <mergeCell ref="B55:O55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C38" sqref="C38:D38"/>
    </sheetView>
  </sheetViews>
  <sheetFormatPr defaultRowHeight="14.4"/>
  <cols>
    <col min="1" max="1" width="13.88671875" customWidth="1"/>
    <col min="2" max="2" width="25.88671875" customWidth="1"/>
    <col min="3" max="3" width="14.109375" customWidth="1"/>
    <col min="5" max="5" width="14" customWidth="1"/>
    <col min="7" max="7" width="12.88671875" customWidth="1"/>
    <col min="8" max="8" width="13.5546875" customWidth="1"/>
    <col min="9" max="9" width="8.33203125" customWidth="1"/>
    <col min="10" max="10" width="5.88671875" customWidth="1"/>
    <col min="11" max="11" width="7.33203125" customWidth="1"/>
    <col min="12" max="12" width="7.4414062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>
      <c r="A1" s="4" t="s">
        <v>249</v>
      </c>
      <c r="B1" s="4"/>
    </row>
    <row r="2" spans="1:18">
      <c r="A2" s="4" t="s">
        <v>250</v>
      </c>
      <c r="B2" s="4"/>
    </row>
    <row r="3" spans="1:18">
      <c r="A3" s="4" t="s">
        <v>243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8" ht="18">
      <c r="A7" s="89" t="s">
        <v>220</v>
      </c>
      <c r="B7" s="52" t="s">
        <v>49</v>
      </c>
      <c r="C7" s="86" t="s">
        <v>43</v>
      </c>
      <c r="D7" s="87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">
      <c r="A8" s="90"/>
      <c r="B8" s="53" t="s">
        <v>93</v>
      </c>
      <c r="C8" s="60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>
      <c r="A9" s="90"/>
      <c r="B9" s="53" t="s">
        <v>74</v>
      </c>
      <c r="C9" s="60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>
      <c r="A10" s="90"/>
      <c r="B10" s="53" t="s">
        <v>64</v>
      </c>
      <c r="C10" s="60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>
      <c r="A11" s="91"/>
      <c r="B11" s="53" t="s">
        <v>136</v>
      </c>
      <c r="C11" s="60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">
      <c r="A12" s="89" t="s">
        <v>200</v>
      </c>
      <c r="B12" s="52" t="s">
        <v>41</v>
      </c>
      <c r="C12" s="86">
        <v>15</v>
      </c>
      <c r="D12" s="87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">
      <c r="A13" s="91"/>
      <c r="B13" s="53" t="s">
        <v>94</v>
      </c>
      <c r="C13" s="53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>
      <c r="A14" s="89" t="s">
        <v>221</v>
      </c>
      <c r="B14" s="52" t="s">
        <v>42</v>
      </c>
      <c r="C14" s="86">
        <v>200</v>
      </c>
      <c r="D14" s="87"/>
      <c r="E14" s="8">
        <v>12</v>
      </c>
      <c r="F14" s="8">
        <v>5</v>
      </c>
      <c r="G14" s="8">
        <v>56.8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">
      <c r="A15" s="90"/>
      <c r="B15" s="53" t="s">
        <v>95</v>
      </c>
      <c r="C15" s="60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">
      <c r="A16" s="90"/>
      <c r="B16" s="53" t="s">
        <v>74</v>
      </c>
      <c r="C16" s="60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">
      <c r="A17" s="91"/>
      <c r="B17" s="53" t="s">
        <v>78</v>
      </c>
      <c r="C17" s="60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">
      <c r="A18" s="31"/>
      <c r="B18" s="52" t="s">
        <v>19</v>
      </c>
      <c r="C18" s="86">
        <v>50</v>
      </c>
      <c r="D18" s="87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">
      <c r="A19" s="31"/>
      <c r="B19" s="52" t="s">
        <v>144</v>
      </c>
      <c r="C19" s="86">
        <v>80</v>
      </c>
      <c r="D19" s="87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">
      <c r="A20" s="31"/>
      <c r="B20" s="52" t="s">
        <v>20</v>
      </c>
      <c r="C20" s="86">
        <f>155+C12+C14+C18+C19</f>
        <v>500</v>
      </c>
      <c r="D20" s="87"/>
      <c r="E20" s="6">
        <f>SUM(E7:E19)</f>
        <v>34.65</v>
      </c>
      <c r="F20" s="22">
        <f t="shared" ref="F20:O20" si="0">SUM(F7:F19)</f>
        <v>32.24</v>
      </c>
      <c r="G20" s="22">
        <f t="shared" si="0"/>
        <v>88.149999999999991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">
      <c r="A21" s="86" t="s">
        <v>21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7"/>
      <c r="Q21" s="32"/>
      <c r="R21" s="32"/>
    </row>
    <row r="22" spans="1:18" ht="18">
      <c r="A22" s="89" t="s">
        <v>213</v>
      </c>
      <c r="B22" s="52" t="s">
        <v>44</v>
      </c>
      <c r="C22" s="86">
        <f>SUM(D23:D25)</f>
        <v>74.22999999999999</v>
      </c>
      <c r="D22" s="87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2"/>
      <c r="R22" s="32"/>
    </row>
    <row r="23" spans="1:18" ht="18">
      <c r="A23" s="90"/>
      <c r="B23" s="53" t="s">
        <v>70</v>
      </c>
      <c r="C23" s="60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">
      <c r="A24" s="90"/>
      <c r="B24" s="53" t="s">
        <v>162</v>
      </c>
      <c r="C24" s="60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">
      <c r="A25" s="91"/>
      <c r="B25" s="53" t="s">
        <v>78</v>
      </c>
      <c r="C25" s="60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">
      <c r="A26" s="89" t="s">
        <v>222</v>
      </c>
      <c r="B26" s="52" t="s">
        <v>50</v>
      </c>
      <c r="C26" s="86">
        <v>200</v>
      </c>
      <c r="D26" s="87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4"/>
      <c r="R26" s="34"/>
    </row>
    <row r="27" spans="1:18" ht="18">
      <c r="A27" s="90"/>
      <c r="B27" s="53" t="s">
        <v>96</v>
      </c>
      <c r="C27" s="60" t="s">
        <v>194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34"/>
    </row>
    <row r="28" spans="1:18" ht="18">
      <c r="A28" s="90"/>
      <c r="B28" s="53" t="s">
        <v>85</v>
      </c>
      <c r="C28" s="60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">
      <c r="A29" s="90"/>
      <c r="B29" s="53" t="s">
        <v>69</v>
      </c>
      <c r="C29" s="60" t="s">
        <v>195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>
      <c r="A30" s="90"/>
      <c r="B30" s="53" t="s">
        <v>71</v>
      </c>
      <c r="C30" s="60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90"/>
      <c r="B31" s="53" t="s">
        <v>91</v>
      </c>
      <c r="C31" s="60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>
      <c r="A32" s="90"/>
      <c r="B32" s="53" t="s">
        <v>64</v>
      </c>
      <c r="C32" s="60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90"/>
      <c r="B33" s="53" t="s">
        <v>78</v>
      </c>
      <c r="C33" s="60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0"/>
      <c r="B34" s="53" t="s">
        <v>97</v>
      </c>
      <c r="C34" s="60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90"/>
      <c r="B35" s="53" t="s">
        <v>136</v>
      </c>
      <c r="C35" s="60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90"/>
      <c r="B36" s="53" t="s">
        <v>98</v>
      </c>
      <c r="C36" s="60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91"/>
      <c r="B37" s="53" t="s">
        <v>70</v>
      </c>
      <c r="C37" s="60" t="s">
        <v>185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89" t="s">
        <v>223</v>
      </c>
      <c r="B38" s="52" t="s">
        <v>298</v>
      </c>
      <c r="C38" s="86">
        <v>95.5</v>
      </c>
      <c r="D38" s="87"/>
      <c r="E38" s="9">
        <v>21.29</v>
      </c>
      <c r="F38" s="9">
        <v>17.89</v>
      </c>
      <c r="G38" s="9">
        <v>4.76</v>
      </c>
      <c r="H38" s="9">
        <v>168.2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>
      <c r="A39" s="90"/>
      <c r="B39" s="53" t="s">
        <v>299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90"/>
      <c r="B40" s="53" t="s">
        <v>69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90"/>
      <c r="B41" s="53" t="s">
        <v>71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90"/>
      <c r="B42" s="53" t="s">
        <v>91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90"/>
      <c r="B43" s="53" t="s">
        <v>86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91"/>
      <c r="B44" s="53" t="s">
        <v>136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89"/>
      <c r="B45" s="52" t="s">
        <v>140</v>
      </c>
      <c r="C45" s="86">
        <v>200</v>
      </c>
      <c r="D45" s="87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>
      <c r="A46" s="91"/>
      <c r="B46" s="53" t="s">
        <v>119</v>
      </c>
      <c r="C46" s="60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1"/>
      <c r="B47" s="52" t="s">
        <v>19</v>
      </c>
      <c r="C47" s="86">
        <v>50</v>
      </c>
      <c r="D47" s="87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>
      <c r="A48" s="31"/>
      <c r="B48" s="52" t="s">
        <v>24</v>
      </c>
      <c r="C48" s="86">
        <v>50</v>
      </c>
      <c r="D48" s="87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>
      <c r="A49" s="31"/>
      <c r="B49" s="52" t="s">
        <v>26</v>
      </c>
      <c r="C49" s="76">
        <f>C22+C26+C38+C45+C47+C48</f>
        <v>669.73</v>
      </c>
      <c r="D49" s="77"/>
      <c r="E49" s="6">
        <f t="shared" ref="E49:O49" si="1">SUM(E22:E48)</f>
        <v>30.68</v>
      </c>
      <c r="F49" s="6">
        <f t="shared" si="1"/>
        <v>22.88</v>
      </c>
      <c r="G49" s="6">
        <f t="shared" si="1"/>
        <v>173.59</v>
      </c>
      <c r="H49" s="6">
        <f t="shared" si="1"/>
        <v>561.14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>
      <c r="A50" s="31"/>
      <c r="B50" s="5" t="s">
        <v>180</v>
      </c>
      <c r="C50" s="78">
        <f>C20+C49</f>
        <v>1169.73</v>
      </c>
      <c r="D50" s="79"/>
      <c r="E50" s="40">
        <f>SUM(E20+E49)</f>
        <v>65.33</v>
      </c>
      <c r="F50" s="40">
        <f t="shared" ref="F50:O50" si="2">SUM(F20+F49)</f>
        <v>55.120000000000005</v>
      </c>
      <c r="G50" s="40">
        <f t="shared" si="2"/>
        <v>261.74</v>
      </c>
      <c r="H50" s="40">
        <f t="shared" si="2"/>
        <v>1126.1500000000001</v>
      </c>
      <c r="I50" s="40">
        <f t="shared" si="2"/>
        <v>0.66400000000000003</v>
      </c>
      <c r="J50" s="40">
        <f t="shared" si="2"/>
        <v>46.481999999999999</v>
      </c>
      <c r="K50" s="40">
        <f t="shared" si="2"/>
        <v>399.012</v>
      </c>
      <c r="L50" s="40">
        <f t="shared" si="2"/>
        <v>432.67699999999996</v>
      </c>
      <c r="M50" s="40">
        <f t="shared" si="2"/>
        <v>871.05500000000006</v>
      </c>
      <c r="N50" s="40">
        <f t="shared" si="2"/>
        <v>237.54000000000002</v>
      </c>
      <c r="O50" s="40">
        <f t="shared" si="2"/>
        <v>13.935</v>
      </c>
    </row>
    <row r="51" spans="1:16">
      <c r="A51" s="86" t="s">
        <v>123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7"/>
    </row>
    <row r="52" spans="1:16">
      <c r="A52" s="89" t="s">
        <v>224</v>
      </c>
      <c r="B52" s="52" t="s">
        <v>132</v>
      </c>
      <c r="C52" s="86">
        <v>200</v>
      </c>
      <c r="D52" s="87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>
      <c r="A53" s="90"/>
      <c r="B53" s="3" t="s">
        <v>109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>
      <c r="A54" s="91"/>
      <c r="B54" s="3" t="s">
        <v>78</v>
      </c>
      <c r="C54" s="7">
        <v>4</v>
      </c>
      <c r="D54" s="7">
        <v>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>
      <c r="A55" s="31"/>
      <c r="B55" s="52" t="s">
        <v>125</v>
      </c>
      <c r="C55" s="86">
        <v>30</v>
      </c>
      <c r="D55" s="87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>
      <c r="A56" s="31"/>
      <c r="B56" s="52" t="s">
        <v>126</v>
      </c>
      <c r="C56" s="76">
        <f>C52+C55</f>
        <v>230</v>
      </c>
      <c r="D56" s="77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>
      <c r="A57" s="31"/>
      <c r="B57" s="52" t="s">
        <v>27</v>
      </c>
      <c r="C57" s="78">
        <f>C50+C56</f>
        <v>1399.73</v>
      </c>
      <c r="D57" s="79"/>
      <c r="E57" s="6">
        <f t="shared" ref="E57:O57" si="4">SUM(E20,E49,E56)</f>
        <v>96.69</v>
      </c>
      <c r="F57" s="17">
        <f t="shared" si="4"/>
        <v>57.370000000000005</v>
      </c>
      <c r="G57" s="17">
        <f t="shared" si="4"/>
        <v>293.7</v>
      </c>
      <c r="H57" s="17">
        <f t="shared" si="4"/>
        <v>1264.6600000000001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2">
    <mergeCell ref="C18:D18"/>
    <mergeCell ref="C19:D19"/>
    <mergeCell ref="C22:D22"/>
    <mergeCell ref="C26:D26"/>
    <mergeCell ref="C38:D38"/>
    <mergeCell ref="C20:D20"/>
    <mergeCell ref="A21:O21"/>
    <mergeCell ref="A26:A37"/>
    <mergeCell ref="A38:A44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45:A46"/>
    <mergeCell ref="A22:A25"/>
    <mergeCell ref="C55:D55"/>
    <mergeCell ref="A52:A54"/>
    <mergeCell ref="C45:D45"/>
    <mergeCell ref="C47:D47"/>
    <mergeCell ref="C48:D48"/>
    <mergeCell ref="C52:D52"/>
    <mergeCell ref="A51:O51"/>
  </mergeCells>
  <pageMargins left="0.70866141732283472" right="0.70866141732283472" top="0.15748031496062992" bottom="0.15748031496062992" header="0.31496062992125984" footer="0.31496062992125984"/>
  <pageSetup paperSize="9" scale="6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>
      <selection activeCell="A15" sqref="A15:A18"/>
    </sheetView>
  </sheetViews>
  <sheetFormatPr defaultRowHeight="14.4"/>
  <cols>
    <col min="1" max="1" width="16.6640625" customWidth="1"/>
    <col min="2" max="2" width="26.33203125" customWidth="1"/>
    <col min="3" max="3" width="18.8867187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>
      <c r="A1" s="65" t="s">
        <v>260</v>
      </c>
      <c r="B1" s="64"/>
    </row>
    <row r="2" spans="1:18" ht="15.6">
      <c r="A2" s="64" t="s">
        <v>251</v>
      </c>
      <c r="B2" s="64"/>
    </row>
    <row r="3" spans="1:18" ht="15.6">
      <c r="A3" s="64" t="s">
        <v>243</v>
      </c>
      <c r="B3" s="64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 ht="18">
      <c r="A5" s="91"/>
      <c r="B5" s="87"/>
      <c r="C5" s="38" t="s">
        <v>178</v>
      </c>
      <c r="D5" s="54" t="s">
        <v>179</v>
      </c>
      <c r="E5" s="5" t="s">
        <v>4</v>
      </c>
      <c r="F5" s="5" t="s">
        <v>5</v>
      </c>
      <c r="G5" s="5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Q6" s="32"/>
      <c r="R6" s="32"/>
    </row>
    <row r="7" spans="1:18" ht="18">
      <c r="A7" s="89" t="s">
        <v>215</v>
      </c>
      <c r="B7" s="52" t="s">
        <v>57</v>
      </c>
      <c r="C7" s="86">
        <v>160</v>
      </c>
      <c r="D7" s="87"/>
      <c r="E7" s="24">
        <v>22.24</v>
      </c>
      <c r="F7" s="24">
        <v>15.36</v>
      </c>
      <c r="G7" s="24">
        <v>32.159999999999997</v>
      </c>
      <c r="H7" s="24">
        <v>324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">
      <c r="A8" s="90"/>
      <c r="B8" s="53" t="s">
        <v>77</v>
      </c>
      <c r="C8" s="60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>
      <c r="A9" s="90"/>
      <c r="B9" s="53" t="s">
        <v>104</v>
      </c>
      <c r="C9" s="60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>
      <c r="A10" s="90"/>
      <c r="B10" s="53" t="s">
        <v>105</v>
      </c>
      <c r="C10" s="60">
        <v>8</v>
      </c>
      <c r="D10" s="7">
        <v>8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>
      <c r="A11" s="90"/>
      <c r="B11" s="53" t="s">
        <v>106</v>
      </c>
      <c r="C11" s="60">
        <v>8</v>
      </c>
      <c r="D11" s="11" t="s">
        <v>188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">
      <c r="A12" s="90"/>
      <c r="B12" s="53" t="s">
        <v>64</v>
      </c>
      <c r="C12" s="60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">
      <c r="A13" s="90"/>
      <c r="B13" s="53" t="s">
        <v>80</v>
      </c>
      <c r="C13" s="60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>
      <c r="A14" s="91"/>
      <c r="B14" s="53" t="s">
        <v>107</v>
      </c>
      <c r="C14" s="60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">
      <c r="A15" s="89" t="s">
        <v>207</v>
      </c>
      <c r="B15" s="52" t="s">
        <v>31</v>
      </c>
      <c r="C15" s="86" t="s">
        <v>33</v>
      </c>
      <c r="D15" s="87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2"/>
      <c r="R15" s="32"/>
    </row>
    <row r="16" spans="1:18" ht="18">
      <c r="A16" s="90"/>
      <c r="B16" s="53" t="s">
        <v>83</v>
      </c>
      <c r="C16" s="60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">
      <c r="A17" s="90"/>
      <c r="B17" s="53" t="s">
        <v>78</v>
      </c>
      <c r="C17" s="60">
        <v>12</v>
      </c>
      <c r="D17" s="7">
        <v>12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">
      <c r="A18" s="91"/>
      <c r="B18" s="53" t="s">
        <v>84</v>
      </c>
      <c r="C18" s="60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">
      <c r="A19" s="31"/>
      <c r="B19" s="52" t="s">
        <v>19</v>
      </c>
      <c r="C19" s="86">
        <v>50</v>
      </c>
      <c r="D19" s="87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2"/>
      <c r="R19" s="32"/>
    </row>
    <row r="20" spans="1:18" ht="18">
      <c r="A20" s="31" t="s">
        <v>205</v>
      </c>
      <c r="B20" s="52" t="s">
        <v>133</v>
      </c>
      <c r="C20" s="86" t="s">
        <v>134</v>
      </c>
      <c r="D20" s="87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2"/>
      <c r="R20" s="32"/>
    </row>
    <row r="21" spans="1:18" ht="18">
      <c r="A21" s="31"/>
      <c r="B21" s="52" t="s">
        <v>122</v>
      </c>
      <c r="C21" s="86">
        <v>100</v>
      </c>
      <c r="D21" s="87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2"/>
      <c r="R21" s="32"/>
    </row>
    <row r="22" spans="1:18" ht="18">
      <c r="A22" s="31"/>
      <c r="B22" s="52" t="s">
        <v>20</v>
      </c>
      <c r="C22" s="52">
        <v>592</v>
      </c>
      <c r="D22" s="6"/>
      <c r="E22" s="6">
        <v>32.973999999999997</v>
      </c>
      <c r="F22" s="17">
        <v>21.73</v>
      </c>
      <c r="G22" s="17">
        <v>79.924999999999997</v>
      </c>
      <c r="H22" s="17">
        <f>SUM(H7:H21)</f>
        <v>605.61300000000006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2"/>
      <c r="R22" s="32"/>
    </row>
    <row r="23" spans="1:18" ht="18">
      <c r="A23" s="86" t="s">
        <v>21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7"/>
      <c r="Q23" s="32"/>
      <c r="R23" s="32"/>
    </row>
    <row r="24" spans="1:18" ht="18">
      <c r="A24" s="89" t="s">
        <v>216</v>
      </c>
      <c r="B24" s="52" t="s">
        <v>45</v>
      </c>
      <c r="C24" s="86">
        <f>SUM(D25:D30)</f>
        <v>64.599999999999994</v>
      </c>
      <c r="D24" s="87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2"/>
      <c r="R24" s="32"/>
    </row>
    <row r="25" spans="1:18" ht="18">
      <c r="A25" s="90"/>
      <c r="B25" s="53" t="s">
        <v>69</v>
      </c>
      <c r="C25" s="60" t="s">
        <v>189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">
      <c r="A26" s="90"/>
      <c r="B26" s="53" t="s">
        <v>96</v>
      </c>
      <c r="C26" s="60" t="s">
        <v>190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27"/>
    </row>
    <row r="27" spans="1:18" ht="18">
      <c r="A27" s="90"/>
      <c r="B27" s="53" t="s">
        <v>70</v>
      </c>
      <c r="C27" s="60" t="s">
        <v>191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27"/>
    </row>
    <row r="28" spans="1:18" ht="18">
      <c r="A28" s="90"/>
      <c r="B28" s="53" t="s">
        <v>99</v>
      </c>
      <c r="C28" s="60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">
      <c r="A29" s="90"/>
      <c r="B29" s="53" t="s">
        <v>71</v>
      </c>
      <c r="C29" s="60" t="s">
        <v>192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">
      <c r="A30" s="91"/>
      <c r="B30" s="53" t="s">
        <v>86</v>
      </c>
      <c r="C30" s="60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">
      <c r="A31" s="89" t="s">
        <v>217</v>
      </c>
      <c r="B31" s="52" t="s">
        <v>46</v>
      </c>
      <c r="C31" s="86">
        <v>200</v>
      </c>
      <c r="D31" s="87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4"/>
      <c r="R31" s="34"/>
    </row>
    <row r="32" spans="1:18" ht="18">
      <c r="A32" s="90"/>
      <c r="B32" s="53" t="s">
        <v>85</v>
      </c>
      <c r="C32" s="60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">
      <c r="A33" s="90"/>
      <c r="B33" s="53" t="s">
        <v>69</v>
      </c>
      <c r="C33" s="60" t="s">
        <v>193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">
      <c r="A34" s="90"/>
      <c r="B34" s="53" t="s">
        <v>70</v>
      </c>
      <c r="C34" s="60" t="s">
        <v>185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90"/>
      <c r="B35" s="53" t="s">
        <v>71</v>
      </c>
      <c r="C35" s="60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90"/>
      <c r="B36" s="53" t="s">
        <v>100</v>
      </c>
      <c r="C36" s="60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>
      <c r="A37" s="90"/>
      <c r="B37" s="53" t="s">
        <v>136</v>
      </c>
      <c r="C37" s="60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90"/>
      <c r="B38" s="53" t="s">
        <v>98</v>
      </c>
      <c r="C38" s="60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91"/>
      <c r="B39" s="53" t="s">
        <v>86</v>
      </c>
      <c r="C39" s="60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89" t="s">
        <v>218</v>
      </c>
      <c r="B40" s="52" t="s">
        <v>48</v>
      </c>
      <c r="C40" s="86">
        <f>SUM(D41:D51)</f>
        <v>100.50999999999998</v>
      </c>
      <c r="D40" s="87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>
      <c r="A41" s="90"/>
      <c r="B41" s="53" t="s">
        <v>101</v>
      </c>
      <c r="C41" s="60">
        <v>89.6</v>
      </c>
      <c r="D41" s="7">
        <v>64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90"/>
      <c r="B42" s="53" t="s">
        <v>115</v>
      </c>
      <c r="C42" s="60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90"/>
      <c r="B43" s="53" t="s">
        <v>74</v>
      </c>
      <c r="C43" s="60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90"/>
      <c r="B44" s="53" t="s">
        <v>75</v>
      </c>
      <c r="C44" s="60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>
      <c r="A45" s="90"/>
      <c r="B45" s="53" t="s">
        <v>64</v>
      </c>
      <c r="C45" s="60" t="s">
        <v>102</v>
      </c>
      <c r="D45" s="7">
        <v>2.2999999999999998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90"/>
      <c r="B46" s="53" t="s">
        <v>92</v>
      </c>
      <c r="C46" s="60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90"/>
      <c r="B47" s="53" t="s">
        <v>91</v>
      </c>
      <c r="C47" s="60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90"/>
      <c r="B48" s="53" t="s">
        <v>70</v>
      </c>
      <c r="C48" s="60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90"/>
      <c r="B49" s="53" t="s">
        <v>71</v>
      </c>
      <c r="C49" s="60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90"/>
      <c r="B50" s="53" t="s">
        <v>136</v>
      </c>
      <c r="C50" s="60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91"/>
      <c r="B51" s="53" t="s">
        <v>78</v>
      </c>
      <c r="C51" s="60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89" t="s">
        <v>219</v>
      </c>
      <c r="B52" s="52" t="s">
        <v>61</v>
      </c>
      <c r="C52" s="86">
        <v>150</v>
      </c>
      <c r="D52" s="87"/>
      <c r="E52" s="24">
        <v>3.06</v>
      </c>
      <c r="F52" s="24">
        <v>4.8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>
      <c r="A53" s="90"/>
      <c r="B53" s="53" t="s">
        <v>69</v>
      </c>
      <c r="C53" s="60" t="s">
        <v>186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90"/>
      <c r="B54" s="53" t="s">
        <v>74</v>
      </c>
      <c r="C54" s="60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90"/>
      <c r="B55" s="53" t="s">
        <v>136</v>
      </c>
      <c r="C55" s="60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91"/>
      <c r="B56" s="53" t="s">
        <v>64</v>
      </c>
      <c r="C56" s="60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8.2">
      <c r="A57" s="89" t="s">
        <v>204</v>
      </c>
      <c r="B57" s="56" t="s">
        <v>139</v>
      </c>
      <c r="C57" s="86">
        <v>200</v>
      </c>
      <c r="D57" s="87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>
      <c r="A58" s="90"/>
      <c r="B58" s="53" t="s">
        <v>76</v>
      </c>
      <c r="C58" s="60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91"/>
      <c r="B59" s="53" t="s">
        <v>78</v>
      </c>
      <c r="C59" s="60">
        <v>15</v>
      </c>
      <c r="D59" s="7">
        <v>15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31"/>
      <c r="B60" s="52" t="s">
        <v>19</v>
      </c>
      <c r="C60" s="86">
        <v>50</v>
      </c>
      <c r="D60" s="87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>
      <c r="A61" s="31"/>
      <c r="B61" s="52" t="s">
        <v>24</v>
      </c>
      <c r="C61" s="86">
        <v>50</v>
      </c>
      <c r="D61" s="87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>
      <c r="A62" s="31"/>
      <c r="B62" s="52" t="s">
        <v>26</v>
      </c>
      <c r="C62" s="76">
        <v>839.6</v>
      </c>
      <c r="D62" s="77"/>
      <c r="E62" s="6">
        <f t="shared" ref="E62:O62" si="1">SUM(E24:E61)</f>
        <v>25.74</v>
      </c>
      <c r="F62" s="6">
        <f t="shared" si="1"/>
        <v>28.439</v>
      </c>
      <c r="G62" s="6">
        <v>112.47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>
      <c r="A63" s="31"/>
      <c r="B63" s="5" t="s">
        <v>180</v>
      </c>
      <c r="C63" s="78">
        <f>C22+C62</f>
        <v>1431.6</v>
      </c>
      <c r="D63" s="79"/>
      <c r="E63" s="40">
        <f>SUM(E22+E62)</f>
        <v>58.713999999999999</v>
      </c>
      <c r="F63" s="40">
        <f t="shared" ref="F63:O63" si="2">SUM(F22+F62)</f>
        <v>50.168999999999997</v>
      </c>
      <c r="G63" s="40">
        <f t="shared" si="2"/>
        <v>192.39499999999998</v>
      </c>
      <c r="H63" s="40">
        <f t="shared" si="2"/>
        <v>1408.6200000000001</v>
      </c>
      <c r="I63" s="40">
        <f t="shared" si="2"/>
        <v>0.7320000000000001</v>
      </c>
      <c r="J63" s="40">
        <f t="shared" si="2"/>
        <v>32.213999999999999</v>
      </c>
      <c r="K63" s="40">
        <f t="shared" si="2"/>
        <v>210.821</v>
      </c>
      <c r="L63" s="40">
        <f t="shared" si="2"/>
        <v>391.02099999999996</v>
      </c>
      <c r="M63" s="40">
        <f t="shared" si="2"/>
        <v>691.48400000000004</v>
      </c>
      <c r="N63" s="40">
        <f t="shared" si="2"/>
        <v>524.14</v>
      </c>
      <c r="O63" s="40">
        <f t="shared" si="2"/>
        <v>7.1669999999999998</v>
      </c>
    </row>
    <row r="64" spans="1:15">
      <c r="A64" s="86" t="s">
        <v>123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7"/>
    </row>
    <row r="65" spans="1:15">
      <c r="A65" s="31"/>
      <c r="B65" s="52" t="s">
        <v>124</v>
      </c>
      <c r="C65" s="86">
        <v>200</v>
      </c>
      <c r="D65" s="87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>
      <c r="A66" s="31"/>
      <c r="B66" s="52" t="s">
        <v>128</v>
      </c>
      <c r="C66" s="86">
        <v>25</v>
      </c>
      <c r="D66" s="87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>
      <c r="A67" s="31"/>
      <c r="B67" s="52" t="s">
        <v>126</v>
      </c>
      <c r="C67" s="76">
        <f>C65+C66</f>
        <v>225</v>
      </c>
      <c r="D67" s="77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>
      <c r="A68" s="31"/>
      <c r="B68" s="52" t="s">
        <v>27</v>
      </c>
      <c r="C68" s="78">
        <f>C63+C67</f>
        <v>1656.6</v>
      </c>
      <c r="D68" s="79"/>
      <c r="E68" s="6">
        <f t="shared" ref="E68:O68" si="4">SUM(E22,E62,E67)</f>
        <v>60.693999999999996</v>
      </c>
      <c r="F68" s="17">
        <f t="shared" si="4"/>
        <v>57.828999999999994</v>
      </c>
      <c r="G68" s="17">
        <f t="shared" si="4"/>
        <v>237.72499999999997</v>
      </c>
      <c r="H68" s="17">
        <f t="shared" si="4"/>
        <v>1671.8700000000001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1">
    <mergeCell ref="C61:D61"/>
    <mergeCell ref="C65:D65"/>
    <mergeCell ref="I4:K4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A57:A59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L4:O4"/>
  </mergeCells>
  <pageMargins left="0.7" right="0.7" top="0.17" bottom="0.18" header="0.3" footer="0.3"/>
  <pageSetup paperSize="9" scale="6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0"/>
  <sheetViews>
    <sheetView topLeftCell="A28" workbookViewId="0">
      <selection activeCell="Q45" sqref="Q45"/>
    </sheetView>
  </sheetViews>
  <sheetFormatPr defaultRowHeight="14.4"/>
  <cols>
    <col min="1" max="1" width="14.109375" customWidth="1"/>
    <col min="2" max="2" width="32.5546875" customWidth="1"/>
    <col min="3" max="3" width="13.66406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>
      <c r="A1" s="65" t="s">
        <v>259</v>
      </c>
      <c r="B1" s="64"/>
    </row>
    <row r="2" spans="1:18" ht="15.6">
      <c r="A2" s="64" t="s">
        <v>239</v>
      </c>
      <c r="B2" s="64"/>
    </row>
    <row r="3" spans="1:18" ht="15.6">
      <c r="A3" s="64" t="s">
        <v>243</v>
      </c>
      <c r="B3" s="64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5" t="s">
        <v>4</v>
      </c>
      <c r="F5" s="5" t="s">
        <v>5</v>
      </c>
      <c r="G5" s="5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Q6" s="32"/>
      <c r="R6" s="32"/>
    </row>
    <row r="7" spans="1:18" ht="18">
      <c r="A7" s="89" t="s">
        <v>252</v>
      </c>
      <c r="B7" s="52" t="s">
        <v>51</v>
      </c>
      <c r="C7" s="86" t="s">
        <v>29</v>
      </c>
      <c r="D7" s="87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">
      <c r="A8" s="90"/>
      <c r="B8" s="53" t="s">
        <v>103</v>
      </c>
      <c r="C8" s="60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">
      <c r="A9" s="90"/>
      <c r="B9" s="53" t="s">
        <v>74</v>
      </c>
      <c r="C9" s="60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">
      <c r="A10" s="90"/>
      <c r="B10" s="53" t="s">
        <v>78</v>
      </c>
      <c r="C10" s="60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">
      <c r="A11" s="91"/>
      <c r="B11" s="53" t="s">
        <v>64</v>
      </c>
      <c r="C11" s="60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">
      <c r="A12" s="89" t="s">
        <v>212</v>
      </c>
      <c r="B12" s="52" t="s">
        <v>30</v>
      </c>
      <c r="C12" s="86">
        <v>10</v>
      </c>
      <c r="D12" s="87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">
      <c r="A13" s="91"/>
      <c r="B13" s="53" t="s">
        <v>64</v>
      </c>
      <c r="C13" s="60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">
      <c r="A14" s="89" t="s">
        <v>205</v>
      </c>
      <c r="B14" s="52" t="s">
        <v>52</v>
      </c>
      <c r="C14" s="86">
        <v>40</v>
      </c>
      <c r="D14" s="87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">
      <c r="A15" s="91"/>
      <c r="B15" s="53" t="s">
        <v>163</v>
      </c>
      <c r="C15" s="60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">
      <c r="A16" s="89" t="s">
        <v>225</v>
      </c>
      <c r="B16" s="57" t="s">
        <v>53</v>
      </c>
      <c r="C16" s="86">
        <v>200</v>
      </c>
      <c r="D16" s="87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">
      <c r="A17" s="90"/>
      <c r="B17" s="53" t="s">
        <v>66</v>
      </c>
      <c r="C17" s="60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">
      <c r="A18" s="90"/>
      <c r="B18" s="53" t="s">
        <v>74</v>
      </c>
      <c r="C18" s="60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">
      <c r="A19" s="91"/>
      <c r="B19" s="53" t="s">
        <v>78</v>
      </c>
      <c r="C19" s="60">
        <v>12</v>
      </c>
      <c r="D19" s="7">
        <v>12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">
      <c r="A20" s="31"/>
      <c r="B20" s="52" t="s">
        <v>19</v>
      </c>
      <c r="C20" s="86">
        <v>50</v>
      </c>
      <c r="D20" s="87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">
      <c r="A21" s="89" t="s">
        <v>213</v>
      </c>
      <c r="B21" s="52" t="s">
        <v>300</v>
      </c>
      <c r="C21" s="86">
        <f>100</f>
        <v>100</v>
      </c>
      <c r="D21" s="87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">
      <c r="A22" s="90"/>
      <c r="B22" s="53" t="s">
        <v>70</v>
      </c>
      <c r="C22" s="60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">
      <c r="A23" s="90"/>
      <c r="B23" s="53" t="s">
        <v>162</v>
      </c>
      <c r="C23" s="60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">
      <c r="A24" s="91"/>
      <c r="B24" s="53" t="s">
        <v>78</v>
      </c>
      <c r="C24" s="60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">
      <c r="A25" s="31"/>
      <c r="B25" s="52" t="s">
        <v>20</v>
      </c>
      <c r="C25" s="86">
        <f>205+C12+C14+C16+C20+C21</f>
        <v>605</v>
      </c>
      <c r="D25" s="87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">
      <c r="A26" s="31"/>
      <c r="B26" s="88" t="s">
        <v>21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7"/>
      <c r="Q26" s="32"/>
      <c r="R26" s="32"/>
    </row>
    <row r="27" spans="1:18" ht="18">
      <c r="A27" s="89"/>
      <c r="B27" s="52" t="s">
        <v>54</v>
      </c>
      <c r="C27" s="86">
        <v>60</v>
      </c>
      <c r="D27" s="87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">
      <c r="A28" s="91"/>
      <c r="B28" s="53" t="s">
        <v>120</v>
      </c>
      <c r="C28" s="60">
        <v>60</v>
      </c>
      <c r="D28" s="7">
        <v>60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">
      <c r="A29" s="89" t="s">
        <v>253</v>
      </c>
      <c r="B29" s="52" t="s">
        <v>164</v>
      </c>
      <c r="C29" s="86">
        <v>200</v>
      </c>
      <c r="D29" s="87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">
      <c r="A30" s="90"/>
      <c r="B30" s="53" t="s">
        <v>165</v>
      </c>
      <c r="C30" s="60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">
      <c r="A31" s="90"/>
      <c r="B31" s="53" t="s">
        <v>69</v>
      </c>
      <c r="C31" s="60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">
      <c r="A32" s="90"/>
      <c r="B32" s="53" t="s">
        <v>71</v>
      </c>
      <c r="C32" s="60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">
      <c r="A33" s="90"/>
      <c r="B33" s="53" t="s">
        <v>64</v>
      </c>
      <c r="C33" s="60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">
      <c r="A34" s="90"/>
      <c r="B34" s="53" t="s">
        <v>166</v>
      </c>
      <c r="C34" s="60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91"/>
      <c r="B35" s="53" t="s">
        <v>136</v>
      </c>
      <c r="C35" s="60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89" t="s">
        <v>226</v>
      </c>
      <c r="B36" s="52" t="s">
        <v>55</v>
      </c>
      <c r="C36" s="86">
        <v>100</v>
      </c>
      <c r="D36" s="87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>
      <c r="A37" s="90"/>
      <c r="B37" s="53" t="s">
        <v>293</v>
      </c>
      <c r="C37" s="60">
        <v>129</v>
      </c>
      <c r="D37" s="7">
        <v>92.6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90"/>
      <c r="B38" s="53" t="s">
        <v>70</v>
      </c>
      <c r="C38" s="60">
        <v>15</v>
      </c>
      <c r="D38" s="7">
        <v>11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90"/>
      <c r="B39" s="53" t="s">
        <v>71</v>
      </c>
      <c r="C39" s="60">
        <v>18</v>
      </c>
      <c r="D39" s="7">
        <v>14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90"/>
      <c r="B40" s="53" t="s">
        <v>86</v>
      </c>
      <c r="C40" s="60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>
      <c r="A41" s="90"/>
      <c r="B41" s="53" t="s">
        <v>92</v>
      </c>
      <c r="C41" s="60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90"/>
      <c r="B42" s="53" t="s">
        <v>136</v>
      </c>
      <c r="C42" s="60">
        <v>0.2</v>
      </c>
      <c r="D42" s="7">
        <v>0.2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91"/>
      <c r="B43" s="53" t="s">
        <v>91</v>
      </c>
      <c r="C43" s="60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89" t="s">
        <v>227</v>
      </c>
      <c r="B44" s="52" t="s">
        <v>167</v>
      </c>
      <c r="C44" s="86">
        <v>150</v>
      </c>
      <c r="D44" s="87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>
      <c r="A45" s="90"/>
      <c r="B45" s="53" t="s">
        <v>161</v>
      </c>
      <c r="C45" s="60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90"/>
      <c r="B46" s="53" t="s">
        <v>136</v>
      </c>
      <c r="C46" s="60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91"/>
      <c r="B47" s="53" t="s">
        <v>64</v>
      </c>
      <c r="C47" s="60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89"/>
      <c r="B48" s="52" t="s">
        <v>140</v>
      </c>
      <c r="C48" s="86">
        <v>200</v>
      </c>
      <c r="D48" s="87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>
      <c r="A49" s="91"/>
      <c r="B49" s="53" t="s">
        <v>119</v>
      </c>
      <c r="C49" s="60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2" t="s">
        <v>19</v>
      </c>
      <c r="C50" s="86">
        <v>50</v>
      </c>
      <c r="D50" s="87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2" t="s">
        <v>24</v>
      </c>
      <c r="C51" s="86">
        <v>50</v>
      </c>
      <c r="D51" s="87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2" t="s">
        <v>26</v>
      </c>
      <c r="C52" s="76">
        <v>810</v>
      </c>
      <c r="D52" s="77"/>
      <c r="E52" s="6">
        <f t="shared" ref="E52:O52" si="1">SUM(E27:E51)</f>
        <v>41.809999999999995</v>
      </c>
      <c r="F52" s="6">
        <f t="shared" si="1"/>
        <v>30.315000000000001</v>
      </c>
      <c r="G52" s="6">
        <v>117.57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>
      <c r="A53" s="31"/>
      <c r="B53" s="5" t="s">
        <v>180</v>
      </c>
      <c r="C53" s="78">
        <f>C25+C52</f>
        <v>1415</v>
      </c>
      <c r="D53" s="79"/>
      <c r="E53" s="40">
        <f>SUM(E25+E52)</f>
        <v>59.74799999999999</v>
      </c>
      <c r="F53" s="40">
        <f t="shared" ref="F53:O53" si="2">SUM(F25+F52)</f>
        <v>56.493000000000002</v>
      </c>
      <c r="G53" s="40">
        <f t="shared" si="2"/>
        <v>204.91499999999999</v>
      </c>
      <c r="H53" s="40">
        <f t="shared" si="2"/>
        <v>1440.2240000000002</v>
      </c>
      <c r="I53" s="40">
        <f t="shared" si="2"/>
        <v>0.97799999999999998</v>
      </c>
      <c r="J53" s="40">
        <f t="shared" si="2"/>
        <v>140.92000000000002</v>
      </c>
      <c r="K53" s="40">
        <f t="shared" si="2"/>
        <v>81.598199999999991</v>
      </c>
      <c r="L53" s="40">
        <f t="shared" si="2"/>
        <v>475.37200000000001</v>
      </c>
      <c r="M53" s="40">
        <f t="shared" si="2"/>
        <v>1226.6860000000001</v>
      </c>
      <c r="N53" s="40">
        <f t="shared" si="2"/>
        <v>267.029</v>
      </c>
      <c r="O53" s="40">
        <f t="shared" si="2"/>
        <v>14.645</v>
      </c>
    </row>
    <row r="54" spans="1:15">
      <c r="A54" s="31"/>
      <c r="B54" s="88" t="s">
        <v>123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7"/>
    </row>
    <row r="55" spans="1:15">
      <c r="A55" s="89" t="s">
        <v>207</v>
      </c>
      <c r="B55" s="52" t="s">
        <v>31</v>
      </c>
      <c r="C55" s="86" t="s">
        <v>33</v>
      </c>
      <c r="D55" s="87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>
      <c r="A56" s="90"/>
      <c r="B56" s="53" t="s">
        <v>83</v>
      </c>
      <c r="C56" s="60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90"/>
      <c r="B57" s="53" t="s">
        <v>78</v>
      </c>
      <c r="C57" s="60">
        <v>12</v>
      </c>
      <c r="D57" s="7">
        <v>12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91"/>
      <c r="B58" s="53" t="s">
        <v>84</v>
      </c>
      <c r="C58" s="60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31"/>
      <c r="B59" s="52" t="s">
        <v>128</v>
      </c>
      <c r="C59" s="86">
        <v>25</v>
      </c>
      <c r="D59" s="87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>
      <c r="A60" s="31"/>
      <c r="B60" s="52" t="s">
        <v>126</v>
      </c>
      <c r="C60" s="76">
        <f>222+C59</f>
        <v>247</v>
      </c>
      <c r="D60" s="77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>
      <c r="A61" s="31"/>
      <c r="B61" s="52" t="s">
        <v>27</v>
      </c>
      <c r="C61" s="78">
        <f>C53+C60</f>
        <v>1662</v>
      </c>
      <c r="D61" s="79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233.26999999999998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7">
    <mergeCell ref="C16:D16"/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20:D20"/>
    <mergeCell ref="C21:D21"/>
    <mergeCell ref="C27:D27"/>
    <mergeCell ref="C29:D29"/>
    <mergeCell ref="C36:D36"/>
    <mergeCell ref="B26:O26"/>
    <mergeCell ref="C25:D25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16:A19"/>
    <mergeCell ref="A21:A24"/>
    <mergeCell ref="A27:A28"/>
    <mergeCell ref="A29:A35"/>
    <mergeCell ref="A36:A43"/>
  </mergeCells>
  <pageMargins left="0.70866141732283472" right="0.70866141732283472" top="0.15748031496062992" bottom="0.15748031496062992" header="0.31496062992125984" footer="0.15748031496062992"/>
  <pageSetup paperSize="9" scale="5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8"/>
  <sheetViews>
    <sheetView topLeftCell="A19" zoomScale="70" zoomScaleNormal="70" workbookViewId="0">
      <selection activeCell="C52" sqref="C52"/>
    </sheetView>
  </sheetViews>
  <sheetFormatPr defaultRowHeight="14.4"/>
  <cols>
    <col min="1" max="1" width="17.109375" customWidth="1"/>
    <col min="2" max="2" width="28.5546875" customWidth="1"/>
    <col min="3" max="3" width="14.332031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8" ht="15.6">
      <c r="A1" s="64" t="s">
        <v>254</v>
      </c>
      <c r="B1" s="64"/>
    </row>
    <row r="2" spans="1:18" ht="15.6">
      <c r="A2" s="64" t="s">
        <v>242</v>
      </c>
      <c r="B2" s="64"/>
    </row>
    <row r="3" spans="1:18" ht="15.6">
      <c r="A3" s="64" t="s">
        <v>243</v>
      </c>
      <c r="B3" s="6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8" ht="18">
      <c r="A7" s="89" t="s">
        <v>215</v>
      </c>
      <c r="B7" s="52" t="s">
        <v>57</v>
      </c>
      <c r="C7" s="86">
        <v>160</v>
      </c>
      <c r="D7" s="87"/>
      <c r="E7" s="9">
        <v>22.24</v>
      </c>
      <c r="F7" s="9">
        <v>15.36</v>
      </c>
      <c r="G7" s="9">
        <v>32.159999999999997</v>
      </c>
      <c r="H7" s="9">
        <v>324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0"/>
    </row>
    <row r="8" spans="1:18" ht="18">
      <c r="A8" s="90"/>
      <c r="B8" s="53" t="s">
        <v>77</v>
      </c>
      <c r="C8" s="60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0"/>
    </row>
    <row r="9" spans="1:18" ht="18">
      <c r="A9" s="90"/>
      <c r="B9" s="53" t="s">
        <v>104</v>
      </c>
      <c r="C9" s="60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0"/>
    </row>
    <row r="10" spans="1:18" ht="18">
      <c r="A10" s="90"/>
      <c r="B10" s="53" t="s">
        <v>105</v>
      </c>
      <c r="C10" s="60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5"/>
    </row>
    <row r="11" spans="1:18" ht="18">
      <c r="A11" s="90"/>
      <c r="B11" s="53" t="s">
        <v>106</v>
      </c>
      <c r="C11" s="60">
        <v>8</v>
      </c>
      <c r="D11" s="11" t="s">
        <v>188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0"/>
    </row>
    <row r="12" spans="1:18" ht="18">
      <c r="A12" s="90"/>
      <c r="B12" s="53" t="s">
        <v>64</v>
      </c>
      <c r="C12" s="60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0"/>
    </row>
    <row r="13" spans="1:18" ht="18">
      <c r="A13" s="90"/>
      <c r="B13" s="53" t="s">
        <v>80</v>
      </c>
      <c r="C13" s="60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0"/>
    </row>
    <row r="14" spans="1:18" ht="18">
      <c r="A14" s="91"/>
      <c r="B14" s="53" t="s">
        <v>107</v>
      </c>
      <c r="C14" s="60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0"/>
    </row>
    <row r="15" spans="1:18" ht="18">
      <c r="A15" s="89" t="s">
        <v>212</v>
      </c>
      <c r="B15" s="52" t="s">
        <v>30</v>
      </c>
      <c r="C15" s="86">
        <v>10</v>
      </c>
      <c r="D15" s="87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0"/>
    </row>
    <row r="16" spans="1:18" ht="18">
      <c r="A16" s="91"/>
      <c r="B16" s="53" t="s">
        <v>64</v>
      </c>
      <c r="C16" s="60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0"/>
    </row>
    <row r="17" spans="1:18" ht="18">
      <c r="A17" s="89" t="s">
        <v>207</v>
      </c>
      <c r="B17" s="57" t="s">
        <v>31</v>
      </c>
      <c r="C17" s="86" t="s">
        <v>33</v>
      </c>
      <c r="D17" s="87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0"/>
    </row>
    <row r="18" spans="1:18" ht="18">
      <c r="A18" s="90"/>
      <c r="B18" s="53" t="s">
        <v>83</v>
      </c>
      <c r="C18" s="60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0"/>
    </row>
    <row r="19" spans="1:18" ht="18">
      <c r="A19" s="90"/>
      <c r="B19" s="53" t="s">
        <v>78</v>
      </c>
      <c r="C19" s="60">
        <v>12</v>
      </c>
      <c r="D19" s="7">
        <v>12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0"/>
    </row>
    <row r="20" spans="1:18" ht="18">
      <c r="A20" s="91"/>
      <c r="B20" s="53" t="s">
        <v>84</v>
      </c>
      <c r="C20" s="60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0"/>
    </row>
    <row r="21" spans="1:18" ht="18">
      <c r="A21" s="31"/>
      <c r="B21" s="52" t="s">
        <v>19</v>
      </c>
      <c r="C21" s="86">
        <v>50</v>
      </c>
      <c r="D21" s="87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0"/>
    </row>
    <row r="22" spans="1:18" ht="18">
      <c r="A22" s="31"/>
      <c r="B22" s="52" t="s">
        <v>122</v>
      </c>
      <c r="C22" s="86">
        <v>100</v>
      </c>
      <c r="D22" s="87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0"/>
    </row>
    <row r="23" spans="1:18" ht="18">
      <c r="A23" s="31"/>
      <c r="B23" s="52" t="s">
        <v>20</v>
      </c>
      <c r="C23" s="86">
        <f>C7+C15+222+C21+C22</f>
        <v>542</v>
      </c>
      <c r="D23" s="87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605.25300000000004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0"/>
    </row>
    <row r="24" spans="1:18" ht="18">
      <c r="A24" s="86" t="s">
        <v>21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7"/>
      <c r="Q24" s="32"/>
      <c r="R24" s="50"/>
    </row>
    <row r="25" spans="1:18" ht="28.8">
      <c r="A25" s="89" t="s">
        <v>228</v>
      </c>
      <c r="B25" s="56" t="s">
        <v>168</v>
      </c>
      <c r="C25" s="86">
        <f>SUM(D26:D28)</f>
        <v>61.300000000000004</v>
      </c>
      <c r="D25" s="87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0"/>
    </row>
    <row r="26" spans="1:18" ht="18">
      <c r="A26" s="90"/>
      <c r="B26" s="53" t="s">
        <v>169</v>
      </c>
      <c r="C26" s="60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0"/>
    </row>
    <row r="27" spans="1:18" ht="18">
      <c r="A27" s="90"/>
      <c r="B27" s="53" t="s">
        <v>71</v>
      </c>
      <c r="C27" s="60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0"/>
    </row>
    <row r="28" spans="1:18" ht="18">
      <c r="A28" s="91"/>
      <c r="B28" s="53" t="s">
        <v>86</v>
      </c>
      <c r="C28" s="60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0"/>
    </row>
    <row r="29" spans="1:18" ht="18">
      <c r="A29" s="89" t="s">
        <v>229</v>
      </c>
      <c r="B29" s="52" t="s">
        <v>58</v>
      </c>
      <c r="C29" s="86">
        <v>200</v>
      </c>
      <c r="D29" s="87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1"/>
    </row>
    <row r="30" spans="1:18" ht="18">
      <c r="A30" s="90"/>
      <c r="B30" s="53" t="s">
        <v>69</v>
      </c>
      <c r="C30" s="60" t="s">
        <v>187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1"/>
    </row>
    <row r="31" spans="1:18" ht="18">
      <c r="A31" s="90"/>
      <c r="B31" s="53" t="s">
        <v>108</v>
      </c>
      <c r="C31" s="60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1"/>
    </row>
    <row r="32" spans="1:18" ht="18">
      <c r="A32" s="90"/>
      <c r="B32" s="53" t="s">
        <v>71</v>
      </c>
      <c r="C32" s="60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1"/>
    </row>
    <row r="33" spans="1:15">
      <c r="A33" s="90"/>
      <c r="B33" s="53" t="s">
        <v>70</v>
      </c>
      <c r="C33" s="60" t="s">
        <v>185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0"/>
      <c r="B34" s="53" t="s">
        <v>99</v>
      </c>
      <c r="C34" s="60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90"/>
      <c r="B35" s="53" t="s">
        <v>86</v>
      </c>
      <c r="C35" s="60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90"/>
      <c r="B36" s="53" t="s">
        <v>80</v>
      </c>
      <c r="C36" s="60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90"/>
      <c r="B37" s="53" t="s">
        <v>98</v>
      </c>
      <c r="C37" s="60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91"/>
      <c r="B38" s="53" t="s">
        <v>136</v>
      </c>
      <c r="C38" s="60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89" t="s">
        <v>230</v>
      </c>
      <c r="B39" s="52" t="s">
        <v>170</v>
      </c>
      <c r="C39" s="86">
        <v>240</v>
      </c>
      <c r="D39" s="87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>
      <c r="A40" s="90"/>
      <c r="B40" s="53" t="s">
        <v>171</v>
      </c>
      <c r="C40" s="60">
        <v>139.69999999999999</v>
      </c>
      <c r="D40" s="7">
        <v>121.3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90"/>
      <c r="B41" s="53" t="s">
        <v>64</v>
      </c>
      <c r="C41" s="60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90"/>
      <c r="B42" s="53" t="s">
        <v>70</v>
      </c>
      <c r="C42" s="60" t="s">
        <v>183</v>
      </c>
      <c r="D42" s="7">
        <v>15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90"/>
      <c r="B43" s="53" t="s">
        <v>71</v>
      </c>
      <c r="C43" s="60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90"/>
      <c r="B44" s="53" t="s">
        <v>91</v>
      </c>
      <c r="C44" s="60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90"/>
      <c r="B45" s="53" t="s">
        <v>108</v>
      </c>
      <c r="C45" s="60">
        <v>45</v>
      </c>
      <c r="D45" s="7">
        <v>45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91"/>
      <c r="B46" s="53" t="s">
        <v>136</v>
      </c>
      <c r="C46" s="60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89" t="s">
        <v>224</v>
      </c>
      <c r="B47" s="52" t="s">
        <v>141</v>
      </c>
      <c r="C47" s="86">
        <v>200</v>
      </c>
      <c r="D47" s="87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>
      <c r="A48" s="90"/>
      <c r="B48" s="53" t="s">
        <v>109</v>
      </c>
      <c r="C48" s="60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91"/>
      <c r="B49" s="53" t="s">
        <v>78</v>
      </c>
      <c r="C49" s="60">
        <v>5</v>
      </c>
      <c r="D49" s="7">
        <v>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2" t="s">
        <v>19</v>
      </c>
      <c r="C50" s="86">
        <v>50</v>
      </c>
      <c r="D50" s="87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2" t="s">
        <v>24</v>
      </c>
      <c r="C51" s="86">
        <v>50</v>
      </c>
      <c r="D51" s="87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2" t="s">
        <v>26</v>
      </c>
      <c r="C52" s="76">
        <f>C25+C29+C39+C47+C50+C51</f>
        <v>801.3</v>
      </c>
      <c r="D52" s="77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>
      <c r="A53" s="31"/>
      <c r="B53" s="5" t="s">
        <v>180</v>
      </c>
      <c r="C53" s="78">
        <f>C23+C52</f>
        <v>1343.3</v>
      </c>
      <c r="D53" s="79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1421.2930000000001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>
      <c r="A54" s="31"/>
      <c r="B54" s="88" t="s">
        <v>123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7"/>
    </row>
    <row r="55" spans="1:15">
      <c r="A55" s="31"/>
      <c r="B55" s="52" t="s">
        <v>127</v>
      </c>
      <c r="C55" s="86">
        <v>200</v>
      </c>
      <c r="D55" s="87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>
      <c r="A56" s="31"/>
      <c r="B56" s="52" t="s">
        <v>125</v>
      </c>
      <c r="C56" s="86">
        <v>30</v>
      </c>
      <c r="D56" s="87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>
      <c r="A57" s="31"/>
      <c r="B57" s="52" t="s">
        <v>135</v>
      </c>
      <c r="C57" s="76">
        <f>C55+C56</f>
        <v>230</v>
      </c>
      <c r="D57" s="77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>
      <c r="A58" s="31"/>
      <c r="B58" s="52" t="s">
        <v>27</v>
      </c>
      <c r="C58" s="78">
        <f>C53+C57</f>
        <v>1573.3</v>
      </c>
      <c r="D58" s="79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1652.393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1"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  <mergeCell ref="C21:D21"/>
    <mergeCell ref="C22:D22"/>
    <mergeCell ref="C23:D23"/>
    <mergeCell ref="C47:D47"/>
    <mergeCell ref="C50:D50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</mergeCells>
  <pageMargins left="0.70866141732283472" right="0.70866141732283472" top="0.15748031496062992" bottom="0.15748031496062992" header="0.31496062992125984" footer="0.31496062992125984"/>
  <pageSetup paperSize="9" scale="59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57"/>
  <sheetViews>
    <sheetView topLeftCell="A28" workbookViewId="0">
      <selection activeCell="A22" sqref="A22:O22"/>
    </sheetView>
  </sheetViews>
  <sheetFormatPr defaultRowHeight="14.4"/>
  <cols>
    <col min="1" max="1" width="14.6640625" customWidth="1"/>
    <col min="2" max="2" width="32" customWidth="1"/>
    <col min="3" max="3" width="11.8867187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>
      <c r="A1" s="64" t="s">
        <v>255</v>
      </c>
      <c r="B1" s="64"/>
    </row>
    <row r="2" spans="1:30" ht="15.6">
      <c r="A2" s="64" t="s">
        <v>247</v>
      </c>
      <c r="B2" s="64"/>
    </row>
    <row r="3" spans="1:30" ht="15.6">
      <c r="A3" s="64" t="s">
        <v>243</v>
      </c>
      <c r="B3" s="6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30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30" ht="18">
      <c r="A7" s="89" t="s">
        <v>231</v>
      </c>
      <c r="B7" s="52" t="s">
        <v>172</v>
      </c>
      <c r="C7" s="86">
        <v>200</v>
      </c>
      <c r="D7" s="87"/>
      <c r="E7" s="9">
        <v>9.82</v>
      </c>
      <c r="F7" s="9">
        <v>9.35</v>
      </c>
      <c r="G7" s="9">
        <v>33.69</v>
      </c>
      <c r="H7" s="9">
        <v>242.5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0"/>
    </row>
    <row r="8" spans="1:30" ht="18">
      <c r="A8" s="90"/>
      <c r="B8" s="53" t="s">
        <v>104</v>
      </c>
      <c r="C8" s="60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0"/>
    </row>
    <row r="9" spans="1:30" ht="18">
      <c r="A9" s="90"/>
      <c r="B9" s="53" t="s">
        <v>74</v>
      </c>
      <c r="C9" s="60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0"/>
    </row>
    <row r="10" spans="1:30" ht="18">
      <c r="A10" s="90"/>
      <c r="B10" s="53" t="s">
        <v>64</v>
      </c>
      <c r="C10" s="60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5"/>
    </row>
    <row r="11" spans="1:30" ht="18">
      <c r="A11" s="91"/>
      <c r="B11" s="53" t="s">
        <v>105</v>
      </c>
      <c r="C11" s="60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0"/>
    </row>
    <row r="12" spans="1:30" ht="18">
      <c r="A12" s="89" t="s">
        <v>207</v>
      </c>
      <c r="B12" s="57" t="s">
        <v>42</v>
      </c>
      <c r="C12" s="86">
        <v>200</v>
      </c>
      <c r="D12" s="87"/>
      <c r="E12" s="9">
        <v>12</v>
      </c>
      <c r="F12" s="9">
        <v>5</v>
      </c>
      <c r="G12" s="14">
        <v>56.8</v>
      </c>
      <c r="H12" s="14">
        <v>769</v>
      </c>
      <c r="I12" s="14">
        <v>1.2E-2</v>
      </c>
      <c r="J12" s="14">
        <v>0.14199999999999999</v>
      </c>
      <c r="K12" s="14">
        <v>1.2E-2</v>
      </c>
      <c r="L12" s="14">
        <v>66.897000000000006</v>
      </c>
      <c r="M12" s="14">
        <v>55.06</v>
      </c>
      <c r="N12" s="14">
        <v>4.55</v>
      </c>
      <c r="O12" s="14">
        <v>5.8999999999999997E-2</v>
      </c>
      <c r="Q12" s="32"/>
      <c r="R12" s="50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">
      <c r="A13" s="90"/>
      <c r="B13" s="53" t="s">
        <v>296</v>
      </c>
      <c r="C13" s="60">
        <v>8</v>
      </c>
      <c r="D13" s="7">
        <v>8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0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">
      <c r="A14" s="90"/>
      <c r="B14" s="53" t="s">
        <v>88</v>
      </c>
      <c r="C14" s="60">
        <v>100</v>
      </c>
      <c r="D14" s="7">
        <v>100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0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">
      <c r="A15" s="91"/>
      <c r="B15" s="53" t="s">
        <v>301</v>
      </c>
      <c r="C15" s="60">
        <v>15</v>
      </c>
      <c r="D15" s="7">
        <v>15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0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">
      <c r="A16" s="31"/>
      <c r="B16" s="52" t="s">
        <v>19</v>
      </c>
      <c r="C16" s="86">
        <v>50</v>
      </c>
      <c r="D16" s="87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0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">
      <c r="A17" s="104" t="s">
        <v>213</v>
      </c>
      <c r="B17" s="52" t="s">
        <v>302</v>
      </c>
      <c r="C17" s="86">
        <v>100</v>
      </c>
      <c r="D17" s="87"/>
      <c r="E17" s="24">
        <v>1.4</v>
      </c>
      <c r="F17" s="24">
        <v>2.2999999999999998</v>
      </c>
      <c r="G17" s="24">
        <v>8.64</v>
      </c>
      <c r="H17" s="24">
        <v>42.12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0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">
      <c r="A18" s="104"/>
      <c r="B18" s="53" t="s">
        <v>70</v>
      </c>
      <c r="C18" s="62">
        <v>60</v>
      </c>
      <c r="D18" s="63">
        <v>52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0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">
      <c r="A19" s="104"/>
      <c r="B19" s="53" t="s">
        <v>68</v>
      </c>
      <c r="C19" s="62">
        <v>5</v>
      </c>
      <c r="D19" s="63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0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">
      <c r="A20" s="104"/>
      <c r="B20" s="53" t="s">
        <v>78</v>
      </c>
      <c r="C20" s="62">
        <v>3</v>
      </c>
      <c r="D20" s="63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0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">
      <c r="A21" s="31"/>
      <c r="B21" s="52" t="s">
        <v>20</v>
      </c>
      <c r="C21" s="52">
        <v>550</v>
      </c>
      <c r="D21" s="22"/>
      <c r="E21" s="22">
        <f t="shared" ref="E21:O21" si="0">SUM(E7:E20)</f>
        <v>27.02</v>
      </c>
      <c r="F21" s="22">
        <f t="shared" si="0"/>
        <v>17.099999999999998</v>
      </c>
      <c r="G21" s="22">
        <f t="shared" si="0"/>
        <v>124.02999999999999</v>
      </c>
      <c r="H21" s="22">
        <f t="shared" si="0"/>
        <v>1166.8399999999999</v>
      </c>
      <c r="I21" s="22">
        <f t="shared" si="0"/>
        <v>0.156</v>
      </c>
      <c r="J21" s="22">
        <f t="shared" si="0"/>
        <v>0.85099999999999998</v>
      </c>
      <c r="K21" s="22">
        <f t="shared" si="0"/>
        <v>0.08</v>
      </c>
      <c r="L21" s="22">
        <f t="shared" si="0"/>
        <v>118.306</v>
      </c>
      <c r="M21" s="22">
        <f t="shared" si="0"/>
        <v>166.50500000000002</v>
      </c>
      <c r="N21" s="22">
        <f t="shared" si="0"/>
        <v>41.93</v>
      </c>
      <c r="O21" s="22">
        <f t="shared" si="0"/>
        <v>1.5020000000000002</v>
      </c>
      <c r="Q21" s="34"/>
      <c r="R21" s="51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">
      <c r="A22" s="86" t="s">
        <v>21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7"/>
      <c r="Q22" s="34"/>
      <c r="R22" s="51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8.8">
      <c r="A23" s="89" t="s">
        <v>228</v>
      </c>
      <c r="B23" s="56" t="s">
        <v>173</v>
      </c>
      <c r="C23" s="86">
        <v>60</v>
      </c>
      <c r="D23" s="87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1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">
      <c r="A24" s="90"/>
      <c r="B24" s="53" t="s">
        <v>169</v>
      </c>
      <c r="C24" s="60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1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">
      <c r="A25" s="90"/>
      <c r="B25" s="53" t="s">
        <v>174</v>
      </c>
      <c r="C25" s="60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1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>
      <c r="A26" s="90"/>
      <c r="B26" s="53" t="s">
        <v>71</v>
      </c>
      <c r="C26" s="60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>
      <c r="A27" s="91"/>
      <c r="B27" s="53" t="s">
        <v>86</v>
      </c>
      <c r="C27" s="60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>
      <c r="A28" s="89" t="s">
        <v>256</v>
      </c>
      <c r="B28" s="56" t="s">
        <v>59</v>
      </c>
      <c r="C28" s="86">
        <v>200</v>
      </c>
      <c r="D28" s="87"/>
      <c r="E28" s="9">
        <v>5.39</v>
      </c>
      <c r="F28" s="9">
        <v>5.22</v>
      </c>
      <c r="G28" s="9">
        <v>13.06</v>
      </c>
      <c r="H28" s="9">
        <v>155.5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>
      <c r="A29" s="90"/>
      <c r="B29" s="53" t="s">
        <v>69</v>
      </c>
      <c r="C29" s="60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>
      <c r="A30" s="90"/>
      <c r="B30" s="53" t="s">
        <v>114</v>
      </c>
      <c r="C30" s="60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>
      <c r="A31" s="90"/>
      <c r="B31" s="53" t="s">
        <v>70</v>
      </c>
      <c r="C31" s="60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>
      <c r="A32" s="90"/>
      <c r="B32" s="53" t="s">
        <v>71</v>
      </c>
      <c r="C32" s="60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90"/>
      <c r="B33" s="53" t="s">
        <v>136</v>
      </c>
      <c r="C33" s="60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0"/>
      <c r="B34" s="53" t="s">
        <v>299</v>
      </c>
      <c r="C34" s="60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91"/>
      <c r="B35" s="53" t="s">
        <v>64</v>
      </c>
      <c r="C35" s="60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89" t="s">
        <v>232</v>
      </c>
      <c r="B36" s="52" t="s">
        <v>60</v>
      </c>
      <c r="C36" s="86">
        <f>SUM(D37:D41)</f>
        <v>90.199999999999989</v>
      </c>
      <c r="D36" s="87"/>
      <c r="E36" s="9">
        <v>7.12</v>
      </c>
      <c r="F36" s="9">
        <v>9.2899999999999991</v>
      </c>
      <c r="G36" s="9">
        <v>2.54</v>
      </c>
      <c r="H36" s="9">
        <v>95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>
      <c r="A37" s="90"/>
      <c r="B37" s="53" t="s">
        <v>110</v>
      </c>
      <c r="C37" s="60">
        <v>42.1</v>
      </c>
      <c r="D37" s="7">
        <v>42.1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90"/>
      <c r="B38" s="53" t="s">
        <v>70</v>
      </c>
      <c r="C38" s="60" t="s">
        <v>196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90"/>
      <c r="B39" s="53" t="s">
        <v>71</v>
      </c>
      <c r="C39" s="60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90"/>
      <c r="B40" s="53" t="s">
        <v>86</v>
      </c>
      <c r="C40" s="60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91"/>
      <c r="B41" s="53" t="s">
        <v>136</v>
      </c>
      <c r="C41" s="60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95" t="s">
        <v>219</v>
      </c>
      <c r="B42" s="52" t="s">
        <v>61</v>
      </c>
      <c r="C42" s="86">
        <v>150</v>
      </c>
      <c r="D42" s="87"/>
      <c r="E42" s="9">
        <v>3.06</v>
      </c>
      <c r="F42" s="9">
        <v>5.8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>
      <c r="A43" s="96"/>
      <c r="B43" s="53" t="s">
        <v>69</v>
      </c>
      <c r="C43" s="60" t="s">
        <v>186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96"/>
      <c r="B44" s="53" t="s">
        <v>74</v>
      </c>
      <c r="C44" s="60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96"/>
      <c r="B45" s="53" t="s">
        <v>136</v>
      </c>
      <c r="C45" s="60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97"/>
      <c r="B46" s="53" t="s">
        <v>64</v>
      </c>
      <c r="C46" s="60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89"/>
      <c r="B47" s="52" t="s">
        <v>142</v>
      </c>
      <c r="C47" s="86">
        <v>200</v>
      </c>
      <c r="D47" s="87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>
      <c r="A48" s="91"/>
      <c r="B48" s="53" t="s">
        <v>121</v>
      </c>
      <c r="C48" s="60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1"/>
      <c r="B49" s="52" t="s">
        <v>19</v>
      </c>
      <c r="C49" s="86">
        <v>50</v>
      </c>
      <c r="D49" s="87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>
      <c r="A50" s="31"/>
      <c r="B50" s="52" t="s">
        <v>24</v>
      </c>
      <c r="C50" s="86">
        <v>50</v>
      </c>
      <c r="D50" s="87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>
      <c r="A51" s="31"/>
      <c r="B51" s="52" t="s">
        <v>26</v>
      </c>
      <c r="C51" s="76">
        <f>C23+C28+C36+C42+C47+C49+C50</f>
        <v>800.2</v>
      </c>
      <c r="D51" s="77"/>
      <c r="E51" s="6">
        <f t="shared" ref="E51:O51" si="1">SUM(E23:E50)</f>
        <v>23.45</v>
      </c>
      <c r="F51" s="6">
        <f t="shared" si="1"/>
        <v>24.95</v>
      </c>
      <c r="G51" s="6">
        <f t="shared" si="1"/>
        <v>101.75</v>
      </c>
      <c r="H51" s="6">
        <f t="shared" si="1"/>
        <v>718.97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>
      <c r="A52" s="31"/>
      <c r="B52" s="5" t="s">
        <v>180</v>
      </c>
      <c r="C52" s="78">
        <f>C21+C51</f>
        <v>1350.2</v>
      </c>
      <c r="D52" s="79"/>
      <c r="E52" s="40">
        <f>SUM(E21+E51)</f>
        <v>50.47</v>
      </c>
      <c r="F52" s="40">
        <f t="shared" ref="F52:O52" si="2">SUM(F21+F51)</f>
        <v>42.05</v>
      </c>
      <c r="G52" s="40">
        <f t="shared" si="2"/>
        <v>225.77999999999997</v>
      </c>
      <c r="H52" s="40">
        <f t="shared" si="2"/>
        <v>1885.81</v>
      </c>
      <c r="I52" s="40">
        <f t="shared" si="2"/>
        <v>0.748</v>
      </c>
      <c r="J52" s="40">
        <f t="shared" si="2"/>
        <v>34.621000000000002</v>
      </c>
      <c r="K52" s="40">
        <f t="shared" si="2"/>
        <v>28.58</v>
      </c>
      <c r="L52" s="40">
        <f t="shared" si="2"/>
        <v>239.64599999999999</v>
      </c>
      <c r="M52" s="40">
        <f t="shared" si="2"/>
        <v>491.55500000000006</v>
      </c>
      <c r="N52" s="40">
        <f t="shared" si="2"/>
        <v>243.96</v>
      </c>
      <c r="O52" s="40">
        <f t="shared" si="2"/>
        <v>6.8179999999999996</v>
      </c>
    </row>
    <row r="53" spans="1:15">
      <c r="A53" s="86" t="s">
        <v>123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7"/>
    </row>
    <row r="54" spans="1:15">
      <c r="A54" s="31"/>
      <c r="B54" s="52" t="s">
        <v>129</v>
      </c>
      <c r="C54" s="86">
        <v>200</v>
      </c>
      <c r="D54" s="87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>
      <c r="A55" s="31"/>
      <c r="B55" s="52" t="s">
        <v>128</v>
      </c>
      <c r="C55" s="86">
        <v>25</v>
      </c>
      <c r="D55" s="87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>
      <c r="A56" s="31"/>
      <c r="B56" s="52" t="s">
        <v>135</v>
      </c>
      <c r="C56" s="76">
        <f>C54+C55</f>
        <v>225</v>
      </c>
      <c r="D56" s="77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>
      <c r="A57" s="31"/>
      <c r="B57" s="52" t="s">
        <v>27</v>
      </c>
      <c r="C57" s="78">
        <f>C52+C56</f>
        <v>1575.2</v>
      </c>
      <c r="D57" s="79"/>
      <c r="E57" s="6">
        <f t="shared" ref="E57:O57" si="4">SUM(E21,E51,E56)</f>
        <v>52.25</v>
      </c>
      <c r="F57" s="18">
        <f t="shared" si="4"/>
        <v>50</v>
      </c>
      <c r="G57" s="18">
        <f t="shared" si="4"/>
        <v>244.26999999999998</v>
      </c>
      <c r="H57" s="18">
        <f>SUM(H21,H51,H56)</f>
        <v>2039.06</v>
      </c>
      <c r="I57" s="18">
        <f t="shared" si="4"/>
        <v>0.75800000000000001</v>
      </c>
      <c r="J57" s="18">
        <f t="shared" si="4"/>
        <v>34.651000000000003</v>
      </c>
      <c r="K57" s="18">
        <f t="shared" si="4"/>
        <v>28.68</v>
      </c>
      <c r="L57" s="18">
        <f t="shared" si="4"/>
        <v>241.64599999999999</v>
      </c>
      <c r="M57" s="18">
        <f t="shared" si="4"/>
        <v>513.95500000000004</v>
      </c>
      <c r="N57" s="18">
        <f t="shared" si="4"/>
        <v>261.16000000000003</v>
      </c>
      <c r="O57" s="18">
        <f t="shared" si="4"/>
        <v>6.8379999999999992</v>
      </c>
    </row>
  </sheetData>
  <mergeCells count="31">
    <mergeCell ref="A23:A27"/>
    <mergeCell ref="A28:A35"/>
    <mergeCell ref="A36:A41"/>
    <mergeCell ref="A42:A46"/>
    <mergeCell ref="A47:A48"/>
    <mergeCell ref="C50:D50"/>
    <mergeCell ref="C54:D54"/>
    <mergeCell ref="C55:D55"/>
    <mergeCell ref="A53:O53"/>
    <mergeCell ref="C49:D49"/>
    <mergeCell ref="C23:D23"/>
    <mergeCell ref="C28:D28"/>
    <mergeCell ref="C36:D36"/>
    <mergeCell ref="C42:D42"/>
    <mergeCell ref="C47:D4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  <mergeCell ref="A17:A20"/>
  </mergeCells>
  <pageMargins left="0.70866141732283472" right="0.70866141732283472" top="0.15748031496062992" bottom="0.15748031496062992" header="0.31496062992125984" footer="0.31496062992125984"/>
  <pageSetup paperSize="9" scale="60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60"/>
  <sheetViews>
    <sheetView workbookViewId="0">
      <selection activeCell="Q31" sqref="Q31"/>
    </sheetView>
  </sheetViews>
  <sheetFormatPr defaultRowHeight="14.4"/>
  <cols>
    <col min="1" max="1" width="15.88671875" customWidth="1"/>
    <col min="2" max="2" width="25.109375" customWidth="1"/>
    <col min="3" max="3" width="12.3320312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6.109375" customWidth="1"/>
    <col min="14" max="14" width="7.109375" customWidth="1"/>
    <col min="15" max="15" width="9.5546875" customWidth="1"/>
    <col min="17" max="17" width="27" customWidth="1"/>
  </cols>
  <sheetData>
    <row r="1" spans="1:18">
      <c r="A1" s="4" t="s">
        <v>257</v>
      </c>
      <c r="B1" s="4"/>
    </row>
    <row r="2" spans="1:18">
      <c r="A2" s="4" t="s">
        <v>250</v>
      </c>
      <c r="B2" s="4"/>
    </row>
    <row r="3" spans="1:18">
      <c r="A3" s="4" t="s">
        <v>243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89"/>
      <c r="B4" s="87" t="s">
        <v>0</v>
      </c>
      <c r="C4" s="86" t="s">
        <v>177</v>
      </c>
      <c r="D4" s="87"/>
      <c r="E4" s="101" t="s">
        <v>1</v>
      </c>
      <c r="F4" s="101"/>
      <c r="G4" s="101"/>
      <c r="H4" s="9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18">
      <c r="A5" s="91"/>
      <c r="B5" s="87"/>
      <c r="C5" s="38" t="s">
        <v>178</v>
      </c>
      <c r="D5" s="54" t="s">
        <v>179</v>
      </c>
      <c r="E5" s="6" t="s">
        <v>4</v>
      </c>
      <c r="F5" s="6" t="s">
        <v>5</v>
      </c>
      <c r="G5" s="6" t="s">
        <v>6</v>
      </c>
      <c r="H5" s="94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86" t="s">
        <v>15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Q6" s="27"/>
      <c r="R6" s="27"/>
    </row>
    <row r="7" spans="1:18" ht="18">
      <c r="A7" s="89" t="s">
        <v>220</v>
      </c>
      <c r="B7" s="52" t="s">
        <v>40</v>
      </c>
      <c r="C7" s="86" t="s">
        <v>43</v>
      </c>
      <c r="D7" s="87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0"/>
    </row>
    <row r="8" spans="1:18" ht="18">
      <c r="A8" s="90"/>
      <c r="B8" s="53" t="s">
        <v>93</v>
      </c>
      <c r="C8" s="60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0"/>
    </row>
    <row r="9" spans="1:18" ht="18">
      <c r="A9" s="90"/>
      <c r="B9" s="53" t="s">
        <v>74</v>
      </c>
      <c r="C9" s="60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0"/>
    </row>
    <row r="10" spans="1:18" ht="18">
      <c r="A10" s="90"/>
      <c r="B10" s="53" t="s">
        <v>64</v>
      </c>
      <c r="C10" s="60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5"/>
    </row>
    <row r="11" spans="1:18" ht="18">
      <c r="A11" s="91"/>
      <c r="B11" s="53" t="s">
        <v>136</v>
      </c>
      <c r="C11" s="60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0"/>
    </row>
    <row r="12" spans="1:18" ht="18">
      <c r="A12" s="89" t="s">
        <v>200</v>
      </c>
      <c r="B12" s="52" t="s">
        <v>41</v>
      </c>
      <c r="C12" s="86">
        <v>15</v>
      </c>
      <c r="D12" s="87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0"/>
    </row>
    <row r="13" spans="1:18" ht="18">
      <c r="A13" s="91"/>
      <c r="B13" s="53" t="s">
        <v>94</v>
      </c>
      <c r="C13" s="60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0"/>
    </row>
    <row r="14" spans="1:18" ht="18">
      <c r="A14" s="89" t="s">
        <v>221</v>
      </c>
      <c r="B14" s="57" t="s">
        <v>42</v>
      </c>
      <c r="C14" s="86">
        <v>200</v>
      </c>
      <c r="D14" s="87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0"/>
    </row>
    <row r="15" spans="1:18" ht="18">
      <c r="A15" s="90"/>
      <c r="B15" s="53" t="s">
        <v>95</v>
      </c>
      <c r="C15" s="60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0"/>
    </row>
    <row r="16" spans="1:18" ht="18">
      <c r="A16" s="90"/>
      <c r="B16" s="53" t="s">
        <v>74</v>
      </c>
      <c r="C16" s="60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0"/>
    </row>
    <row r="17" spans="1:18" ht="18">
      <c r="A17" s="91"/>
      <c r="B17" s="53" t="s">
        <v>78</v>
      </c>
      <c r="C17" s="60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0"/>
    </row>
    <row r="18" spans="1:18" ht="18">
      <c r="A18" s="31"/>
      <c r="B18" s="52" t="s">
        <v>19</v>
      </c>
      <c r="C18" s="86">
        <v>50</v>
      </c>
      <c r="D18" s="87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0"/>
    </row>
    <row r="19" spans="1:18" ht="18">
      <c r="A19" s="31"/>
      <c r="B19" s="52" t="s">
        <v>144</v>
      </c>
      <c r="C19" s="86">
        <v>80</v>
      </c>
      <c r="D19" s="87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0"/>
    </row>
    <row r="20" spans="1:18" ht="18">
      <c r="A20" s="31"/>
      <c r="B20" s="52" t="s">
        <v>20</v>
      </c>
      <c r="C20" s="86">
        <f>155+C12+C18+C19+C14</f>
        <v>500</v>
      </c>
      <c r="D20" s="87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0"/>
    </row>
    <row r="21" spans="1:18" ht="18">
      <c r="A21" s="86" t="s">
        <v>21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7"/>
      <c r="Q21" s="32"/>
      <c r="R21" s="50"/>
    </row>
    <row r="22" spans="1:18" ht="18">
      <c r="A22" s="89" t="s">
        <v>233</v>
      </c>
      <c r="B22" s="52" t="s">
        <v>22</v>
      </c>
      <c r="C22" s="86">
        <v>60.6</v>
      </c>
      <c r="D22" s="87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0"/>
    </row>
    <row r="23" spans="1:18" ht="18">
      <c r="A23" s="90"/>
      <c r="B23" s="53" t="s">
        <v>67</v>
      </c>
      <c r="C23" s="60" t="s">
        <v>181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0"/>
    </row>
    <row r="24" spans="1:18" ht="18">
      <c r="A24" s="91"/>
      <c r="B24" s="53" t="s">
        <v>68</v>
      </c>
      <c r="C24" s="60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0"/>
    </row>
    <row r="25" spans="1:18" ht="28.8">
      <c r="A25" s="89" t="s">
        <v>234</v>
      </c>
      <c r="B25" s="56" t="s">
        <v>62</v>
      </c>
      <c r="C25" s="86">
        <v>200</v>
      </c>
      <c r="D25" s="87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0"/>
    </row>
    <row r="26" spans="1:18" ht="18">
      <c r="A26" s="90"/>
      <c r="B26" s="53" t="s">
        <v>69</v>
      </c>
      <c r="C26" s="60" t="s">
        <v>197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0"/>
    </row>
    <row r="27" spans="1:18" ht="18">
      <c r="A27" s="90"/>
      <c r="B27" s="53" t="s">
        <v>111</v>
      </c>
      <c r="C27" s="60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1"/>
    </row>
    <row r="28" spans="1:18" ht="18">
      <c r="A28" s="90"/>
      <c r="B28" s="53" t="s">
        <v>70</v>
      </c>
      <c r="C28" s="60" t="s">
        <v>185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1"/>
    </row>
    <row r="29" spans="1:18" ht="18">
      <c r="A29" s="90"/>
      <c r="B29" s="53" t="s">
        <v>71</v>
      </c>
      <c r="C29" s="60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1"/>
    </row>
    <row r="30" spans="1:18" ht="18">
      <c r="A30" s="90"/>
      <c r="B30" s="53" t="s">
        <v>86</v>
      </c>
      <c r="C30" s="60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1"/>
    </row>
    <row r="31" spans="1:18" ht="18">
      <c r="A31" s="91"/>
      <c r="B31" s="53" t="s">
        <v>136</v>
      </c>
      <c r="C31" s="60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1"/>
    </row>
    <row r="32" spans="1:18">
      <c r="A32" s="89" t="s">
        <v>202</v>
      </c>
      <c r="B32" s="52" t="s">
        <v>55</v>
      </c>
      <c r="C32" s="86">
        <v>100</v>
      </c>
      <c r="D32" s="87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>
      <c r="A33" s="90"/>
      <c r="B33" s="53" t="s">
        <v>303</v>
      </c>
      <c r="C33" s="60">
        <v>65</v>
      </c>
      <c r="D33" s="7">
        <v>59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90"/>
      <c r="B34" s="53" t="s">
        <v>74</v>
      </c>
      <c r="C34" s="60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90"/>
      <c r="B35" s="53" t="s">
        <v>115</v>
      </c>
      <c r="C35" s="60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90"/>
      <c r="B36" s="53" t="s">
        <v>71</v>
      </c>
      <c r="C36" s="60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90"/>
      <c r="B37" s="53" t="s">
        <v>75</v>
      </c>
      <c r="C37" s="60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90"/>
      <c r="B38" s="53" t="s">
        <v>136</v>
      </c>
      <c r="C38" s="60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91"/>
      <c r="B39" s="53" t="s">
        <v>68</v>
      </c>
      <c r="C39" s="60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89" t="s">
        <v>235</v>
      </c>
      <c r="B40" s="52" t="s">
        <v>63</v>
      </c>
      <c r="C40" s="86">
        <v>180</v>
      </c>
      <c r="D40" s="87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>
      <c r="A41" s="90"/>
      <c r="B41" s="53" t="s">
        <v>112</v>
      </c>
      <c r="C41" s="60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90"/>
      <c r="B42" s="53" t="s">
        <v>86</v>
      </c>
      <c r="C42" s="60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90"/>
      <c r="B43" s="53" t="s">
        <v>70</v>
      </c>
      <c r="C43" s="60" t="s">
        <v>198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90"/>
      <c r="B44" s="53" t="s">
        <v>71</v>
      </c>
      <c r="C44" s="60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90"/>
      <c r="B45" s="53" t="s">
        <v>91</v>
      </c>
      <c r="C45" s="60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90"/>
      <c r="B46" s="53" t="s">
        <v>113</v>
      </c>
      <c r="C46" s="60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90"/>
      <c r="B47" s="53" t="s">
        <v>78</v>
      </c>
      <c r="C47" s="60">
        <v>1.4</v>
      </c>
      <c r="D47" s="7">
        <v>1.4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91"/>
      <c r="B48" s="53" t="s">
        <v>136</v>
      </c>
      <c r="C48" s="60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8.2">
      <c r="A49" s="89" t="s">
        <v>204</v>
      </c>
      <c r="B49" s="56" t="s">
        <v>139</v>
      </c>
      <c r="C49" s="86">
        <v>200</v>
      </c>
      <c r="D49" s="87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>
      <c r="A50" s="90"/>
      <c r="B50" s="53" t="s">
        <v>76</v>
      </c>
      <c r="C50" s="60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91"/>
      <c r="B51" s="53" t="s">
        <v>78</v>
      </c>
      <c r="C51" s="60">
        <v>15</v>
      </c>
      <c r="D51" s="7">
        <v>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31"/>
      <c r="B52" s="52" t="s">
        <v>19</v>
      </c>
      <c r="C52" s="86">
        <v>50</v>
      </c>
      <c r="D52" s="87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>
      <c r="A53" s="31"/>
      <c r="B53" s="52" t="s">
        <v>24</v>
      </c>
      <c r="C53" s="86">
        <v>50</v>
      </c>
      <c r="D53" s="87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>
      <c r="A54" s="58"/>
      <c r="B54" s="59" t="s">
        <v>26</v>
      </c>
      <c r="C54" s="76">
        <f>C22+C25+C32+C40+C49+C52+C53</f>
        <v>840.6</v>
      </c>
      <c r="D54" s="77"/>
      <c r="E54" s="41">
        <f t="shared" ref="E54:O54" si="1">SUM(E22:E53)</f>
        <v>25.37</v>
      </c>
      <c r="F54" s="41">
        <f t="shared" si="1"/>
        <v>23.88</v>
      </c>
      <c r="G54" s="41">
        <f t="shared" si="1"/>
        <v>139.4</v>
      </c>
      <c r="H54" s="41">
        <f t="shared" si="1"/>
        <v>871.79000000000008</v>
      </c>
      <c r="I54" s="41">
        <f t="shared" si="1"/>
        <v>0.64</v>
      </c>
      <c r="J54" s="41">
        <f t="shared" si="1"/>
        <v>50.387999999999998</v>
      </c>
      <c r="K54" s="41">
        <f t="shared" si="1"/>
        <v>60.8</v>
      </c>
      <c r="L54" s="41">
        <f t="shared" si="1"/>
        <v>132.04000000000002</v>
      </c>
      <c r="M54" s="41">
        <f t="shared" si="1"/>
        <v>486.61</v>
      </c>
      <c r="N54" s="41">
        <f t="shared" si="1"/>
        <v>158.66</v>
      </c>
      <c r="O54" s="41">
        <f t="shared" si="1"/>
        <v>7.7299999999999995</v>
      </c>
    </row>
    <row r="55" spans="1:15">
      <c r="A55" s="31"/>
      <c r="B55" s="5" t="s">
        <v>180</v>
      </c>
      <c r="C55" s="78">
        <f>C20+C54</f>
        <v>1340.6</v>
      </c>
      <c r="D55" s="79"/>
      <c r="E55" s="40">
        <f>SUM(E20+E54)</f>
        <v>49.787000000000006</v>
      </c>
      <c r="F55" s="40">
        <f t="shared" ref="F55:O55" si="2">SUM(F20+F54)</f>
        <v>52.482999999999997</v>
      </c>
      <c r="G55" s="40">
        <f t="shared" si="2"/>
        <v>194.53</v>
      </c>
      <c r="H55" s="40">
        <f t="shared" si="2"/>
        <v>1436.8000000000002</v>
      </c>
      <c r="I55" s="40">
        <f t="shared" si="2"/>
        <v>0.90200000000000002</v>
      </c>
      <c r="J55" s="40">
        <f t="shared" si="2"/>
        <v>75.89</v>
      </c>
      <c r="K55" s="40">
        <f t="shared" si="2"/>
        <v>444.81200000000001</v>
      </c>
      <c r="L55" s="40">
        <f t="shared" si="2"/>
        <v>472.15699999999998</v>
      </c>
      <c r="M55" s="40">
        <f t="shared" si="2"/>
        <v>938.66499999999996</v>
      </c>
      <c r="N55" s="40">
        <f t="shared" si="2"/>
        <v>231.49</v>
      </c>
      <c r="O55" s="40">
        <f t="shared" si="2"/>
        <v>12.178999999999998</v>
      </c>
    </row>
    <row r="56" spans="1:15">
      <c r="A56" s="105" t="s">
        <v>123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3"/>
    </row>
    <row r="57" spans="1:15">
      <c r="A57" s="31"/>
      <c r="B57" s="52" t="s">
        <v>124</v>
      </c>
      <c r="C57" s="86">
        <v>200</v>
      </c>
      <c r="D57" s="87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>
      <c r="A58" s="31"/>
      <c r="B58" s="52" t="s">
        <v>125</v>
      </c>
      <c r="C58" s="86">
        <v>30</v>
      </c>
      <c r="D58" s="87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>
      <c r="A59" s="31"/>
      <c r="B59" s="52" t="s">
        <v>126</v>
      </c>
      <c r="C59" s="76">
        <f>C57+C58</f>
        <v>230</v>
      </c>
      <c r="D59" s="77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>
      <c r="A60" s="31"/>
      <c r="B60" s="52" t="s">
        <v>27</v>
      </c>
      <c r="C60" s="78">
        <f>C55+C59</f>
        <v>1570.6</v>
      </c>
      <c r="D60" s="79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3"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A40:A48"/>
    <mergeCell ref="A49:A51"/>
    <mergeCell ref="A56:O56"/>
    <mergeCell ref="C20:D20"/>
    <mergeCell ref="C58:D58"/>
    <mergeCell ref="C40:D40"/>
    <mergeCell ref="C49:D49"/>
    <mergeCell ref="C52:D52"/>
    <mergeCell ref="C53:D53"/>
    <mergeCell ref="C57:D57"/>
  </mergeCells>
  <pageMargins left="0.70866141732283472" right="0.70866141732283472" top="0.15748031496062992" bottom="0.15748031496062992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2025-02-07T06:49:18Z</dcterms:modified>
</cp:coreProperties>
</file>